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M:\Briefe A. Wittich\11 Homepage W&amp;E\Atikon\"/>
    </mc:Choice>
  </mc:AlternateContent>
  <xr:revisionPtr revIDLastSave="0" documentId="13_ncr:1_{5EFCA866-6746-4118-A371-3A4EDC4576B3}" xr6:coauthVersionLast="36" xr6:coauthVersionMax="36" xr10:uidLastSave="{00000000-0000-0000-0000-000000000000}"/>
  <bookViews>
    <workbookView xWindow="0" yWindow="0" windowWidth="38400" windowHeight="17445" xr2:uid="{00000000-000D-0000-FFFF-FFFF00000000}"/>
  </bookViews>
  <sheets>
    <sheet name="Kauf Finanzierung (USt-pflt.)" sheetId="1" r:id="rId1"/>
    <sheet name="Leasing (USt-pflt.)" sheetId="2" r:id="rId2"/>
    <sheet name="Kauf Finanzierung (USt-befreit)" sheetId="6" r:id="rId3"/>
    <sheet name="Leasing (USt-befreit)" sheetId="7" r:id="rId4"/>
    <sheet name="Berechnung Kraftstoffkosten" sheetId="5" r:id="rId5"/>
  </sheets>
  <definedNames>
    <definedName name="_xlnm.Print_Area" localSheetId="4">'Berechnung Kraftstoffkosten'!$A$5:$E$13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7" l="1"/>
  <c r="G46" i="7"/>
  <c r="G45" i="7"/>
  <c r="I45" i="7" s="1"/>
  <c r="G44" i="7"/>
  <c r="G43" i="7"/>
  <c r="I43" i="7" s="1"/>
  <c r="G42" i="7"/>
  <c r="G39" i="7"/>
  <c r="I39" i="7" s="1"/>
  <c r="E23" i="7"/>
  <c r="E22" i="7"/>
  <c r="G13" i="7"/>
  <c r="G50" i="6"/>
  <c r="I50" i="6" s="1"/>
  <c r="G48" i="6"/>
  <c r="I48" i="6" s="1"/>
  <c r="G47" i="6"/>
  <c r="I47" i="6" s="1"/>
  <c r="G46" i="6"/>
  <c r="I46" i="6" s="1"/>
  <c r="G45" i="6"/>
  <c r="I45" i="6" s="1"/>
  <c r="G44" i="6"/>
  <c r="I44" i="6" s="1"/>
  <c r="G41" i="6"/>
  <c r="G35" i="6"/>
  <c r="E23" i="6"/>
  <c r="E22" i="6"/>
  <c r="G13" i="6"/>
  <c r="G14" i="7" l="1"/>
  <c r="G20" i="7" s="1"/>
  <c r="G14" i="6"/>
  <c r="G17" i="6" s="1"/>
  <c r="I17" i="6" s="1"/>
  <c r="G24" i="7"/>
  <c r="I46" i="7"/>
  <c r="I44" i="7"/>
  <c r="I42" i="7"/>
  <c r="G24" i="6"/>
  <c r="I41" i="6"/>
  <c r="I52" i="6" s="1"/>
  <c r="I55" i="6" s="1"/>
  <c r="C9" i="5"/>
  <c r="C12" i="5" s="1"/>
  <c r="G25" i="7" l="1"/>
  <c r="I25" i="7" s="1"/>
  <c r="G17" i="7"/>
  <c r="I17" i="7" s="1"/>
  <c r="I27" i="7" s="1"/>
  <c r="I29" i="7" s="1"/>
  <c r="G20" i="6"/>
  <c r="G25" i="6" s="1"/>
  <c r="I25" i="6" s="1"/>
  <c r="I27" i="6" s="1"/>
  <c r="I29" i="6" s="1"/>
  <c r="I48" i="7"/>
  <c r="I50" i="7" s="1"/>
  <c r="I56" i="7" s="1"/>
  <c r="I61" i="6"/>
  <c r="E67" i="2"/>
  <c r="E78" i="1"/>
  <c r="M78" i="1" s="1"/>
  <c r="G41" i="1"/>
  <c r="E72" i="1"/>
  <c r="I55" i="7" l="1"/>
  <c r="I57" i="7" s="1"/>
  <c r="I58" i="7" s="1"/>
  <c r="I68" i="7" s="1"/>
  <c r="I60" i="6"/>
  <c r="I62" i="6" s="1"/>
  <c r="E76" i="1"/>
  <c r="E79" i="1" s="1"/>
  <c r="K80" i="1" s="1"/>
  <c r="G39" i="2"/>
  <c r="K39" i="2" s="1"/>
  <c r="G46" i="2"/>
  <c r="K46" i="2" s="1"/>
  <c r="M46" i="2" s="1"/>
  <c r="G45" i="2"/>
  <c r="K45" i="2" s="1"/>
  <c r="M45" i="2" s="1"/>
  <c r="G44" i="2"/>
  <c r="K44" i="2" s="1"/>
  <c r="G43" i="2"/>
  <c r="I43" i="2" s="1"/>
  <c r="G42" i="2"/>
  <c r="I42" i="2" s="1"/>
  <c r="E23" i="2"/>
  <c r="E22" i="2"/>
  <c r="G13" i="2"/>
  <c r="G14" i="2" s="1"/>
  <c r="G46" i="1"/>
  <c r="K46" i="1" s="1"/>
  <c r="M46" i="1" s="1"/>
  <c r="G50" i="1"/>
  <c r="I50" i="1" s="1"/>
  <c r="G48" i="1"/>
  <c r="K48" i="1" s="1"/>
  <c r="M48" i="1" s="1"/>
  <c r="G47" i="1"/>
  <c r="K47" i="1" s="1"/>
  <c r="M47" i="1" s="1"/>
  <c r="G45" i="1"/>
  <c r="I45" i="1" s="1"/>
  <c r="G44" i="1"/>
  <c r="I44" i="1" s="1"/>
  <c r="I41" i="1"/>
  <c r="G35" i="1"/>
  <c r="E23" i="1"/>
  <c r="E22" i="1"/>
  <c r="G13" i="1"/>
  <c r="G14" i="1" s="1"/>
  <c r="I63" i="6" l="1"/>
  <c r="M54" i="1"/>
  <c r="M74" i="1" s="1"/>
  <c r="I52" i="1"/>
  <c r="I48" i="2"/>
  <c r="K52" i="1"/>
  <c r="G24" i="1"/>
  <c r="M39" i="2"/>
  <c r="K48" i="2"/>
  <c r="G24" i="2"/>
  <c r="G20" i="2"/>
  <c r="G17" i="2"/>
  <c r="M44" i="2"/>
  <c r="G17" i="1"/>
  <c r="G20" i="1"/>
  <c r="M52" i="1"/>
  <c r="M56" i="1" s="1"/>
  <c r="M66" i="1" s="1"/>
  <c r="G25" i="1" l="1"/>
  <c r="I25" i="1" s="1"/>
  <c r="K55" i="1"/>
  <c r="K61" i="1" s="1"/>
  <c r="K50" i="2"/>
  <c r="K56" i="2" s="1"/>
  <c r="G25" i="2"/>
  <c r="I25" i="2" s="1"/>
  <c r="M48" i="2"/>
  <c r="M51" i="2" s="1"/>
  <c r="M61" i="2" s="1"/>
  <c r="K17" i="2"/>
  <c r="I17" i="2"/>
  <c r="K17" i="1"/>
  <c r="I17" i="1"/>
  <c r="I27" i="1" l="1"/>
  <c r="I27" i="2"/>
  <c r="K27" i="2"/>
  <c r="M17" i="2"/>
  <c r="M27" i="2" s="1"/>
  <c r="M30" i="2" s="1"/>
  <c r="M60" i="2" s="1"/>
  <c r="M62" i="2" s="1"/>
  <c r="K27" i="1"/>
  <c r="M17" i="1"/>
  <c r="M27" i="1" s="1"/>
  <c r="M30" i="1" s="1"/>
  <c r="K29" i="1" l="1"/>
  <c r="K60" i="1" s="1"/>
  <c r="K62" i="1" s="1"/>
  <c r="K63" i="1" s="1"/>
  <c r="K73" i="1" s="1"/>
  <c r="K82" i="1" s="1"/>
  <c r="K29" i="2"/>
  <c r="K55" i="2" s="1"/>
  <c r="K57" i="2" s="1"/>
  <c r="M69" i="2"/>
  <c r="M65" i="1"/>
  <c r="M67" i="1" s="1"/>
  <c r="M75" i="1" s="1"/>
  <c r="M82" i="1" s="1"/>
  <c r="K58" i="2" l="1"/>
  <c r="K6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Achim Wittich</author>
  </authors>
  <commentList>
    <comment ref="B17" authorId="0" shapeId="0" xr:uid="{00000000-0006-0000-0000-000001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Hinweis: Seit 01.01.2019 bei Elektrofahrzeugen unter bestimmten Voraussetzungen 0,5% vom BLP</t>
        </r>
      </text>
    </comment>
    <comment ref="I17" authorId="0" shapeId="0" xr:uid="{00000000-0006-0000-0000-000002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80/20 Regelung
</t>
        </r>
      </text>
    </comment>
    <comment ref="B20" authorId="0" shapeId="0" xr:uid="{00000000-0006-0000-0000-000003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Die Anwendung der 0,002% Regelung pro tatsächlicher Fahrt wurde für Unternehmer nicht zugelassen (BFH)</t>
        </r>
      </text>
    </comment>
    <comment ref="G25" authorId="0" shapeId="0" xr:uid="{00000000-0006-0000-0000-000004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nur der übersteigende Betrag darf dem Gewinn hinzugerechnet werden</t>
        </r>
      </text>
    </comment>
    <comment ref="I25" authorId="0" shapeId="0" xr:uid="{00000000-0006-0000-0000-000005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Der Geldwerte Vorteil aus der Nutzung des Fahrzeugs für Fahrten zwischen Wohnung und erster Tätigkeitsstätte unterliegt bei Unternehmern nicht der Ust 
(Hinweis: Dies gilt nicht für Arbeitnehmer)</t>
        </r>
      </text>
    </comment>
    <comment ref="K62" authorId="0" shapeId="0" xr:uid="{00000000-0006-0000-0000-000006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Wenn Saldo positiv, dann Kostendeckelung!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Achim Wittich</author>
  </authors>
  <commentList>
    <comment ref="B17" authorId="0" shapeId="0" xr:uid="{00000000-0006-0000-0100-000001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Hinweis: Seit 01.01.2019 bei Elektrofahrzeugen unter bestimmten Voraussetzungen 0,5% vom BLP</t>
        </r>
      </text>
    </comment>
    <comment ref="I17" authorId="0" shapeId="0" xr:uid="{00000000-0006-0000-0100-000002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80/20 Regelung
</t>
        </r>
      </text>
    </comment>
    <comment ref="G25" authorId="0" shapeId="0" xr:uid="{00000000-0006-0000-0100-000003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nur der übersteigende Betrag darf dem Gewinn hinzugerechnet werden</t>
        </r>
      </text>
    </comment>
    <comment ref="I25" authorId="0" shapeId="0" xr:uid="{00000000-0006-0000-0100-000004000000}">
      <text>
        <r>
          <rPr>
            <b/>
            <sz val="8"/>
            <color indexed="81"/>
            <rFont val="Segoe UI"/>
            <family val="2"/>
          </rPr>
          <t xml:space="preserve">W&amp;E:
</t>
        </r>
        <r>
          <rPr>
            <sz val="8"/>
            <color indexed="81"/>
            <rFont val="Segoe UI"/>
            <family val="2"/>
          </rPr>
          <t>Der Geldwerte Vorteil aus der Nutzung des Fahrzeugs für Fahrten zwischen Wohnung und erster Tätigkeitsstätte unterliegt bei Unternehmern nicht der Ust 
(Hinweis: Dies gilt nicht für Arbeitnehmer)</t>
        </r>
      </text>
    </comment>
    <comment ref="K57" authorId="0" shapeId="0" xr:uid="{00000000-0006-0000-0100-000005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Wenn Saldo positiv, dann Kostendeckelung!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Achim Wittich</author>
  </authors>
  <commentList>
    <comment ref="B17" authorId="0" shapeId="0" xr:uid="{00000000-0006-0000-0200-000001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Hinweis: Seit 01.01.2019 bei Elektrofahrzeugen unter bestimmten Voraussetzungen 0,5% vom BLP</t>
        </r>
      </text>
    </comment>
    <comment ref="B20" authorId="0" shapeId="0" xr:uid="{00000000-0006-0000-0200-000002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Die Anwendung der 0,002% Regelung pro tatsächlicher Fahrt wurde für Unternehmer nicht zugelassen (BFH)</t>
        </r>
      </text>
    </comment>
    <comment ref="G25" authorId="0" shapeId="0" xr:uid="{00000000-0006-0000-0200-000003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nur der übersteigende Betrag darf dem Gewinn hinzugerechnet werden</t>
        </r>
      </text>
    </comment>
    <comment ref="I62" authorId="0" shapeId="0" xr:uid="{00000000-0006-0000-0200-000005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Wenn Saldo positiv, dann Kostendeckelung!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Achim Wittich</author>
  </authors>
  <commentList>
    <comment ref="B17" authorId="0" shapeId="0" xr:uid="{00000000-0006-0000-0300-000001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Hinweis: Seit 01.01.2019 bei Elektrofahrzeugen unter bestimmten Voraussetzungen 0,5% vom BLP</t>
        </r>
      </text>
    </comment>
    <comment ref="G25" authorId="0" shapeId="0" xr:uid="{00000000-0006-0000-0300-000002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nur der übersteigende Betrag darf dem Gewinn hinzugerechnet werden</t>
        </r>
      </text>
    </comment>
    <comment ref="I57" authorId="0" shapeId="0" xr:uid="{00000000-0006-0000-0300-000004000000}">
      <text>
        <r>
          <rPr>
            <b/>
            <sz val="8"/>
            <color indexed="81"/>
            <rFont val="Segoe UI"/>
            <family val="2"/>
          </rPr>
          <t>W&amp;E:</t>
        </r>
        <r>
          <rPr>
            <sz val="8"/>
            <color indexed="81"/>
            <rFont val="Segoe UI"/>
            <family val="2"/>
          </rPr>
          <t xml:space="preserve">
Wenn Saldo positiv, dann Kostendeckelung!</t>
        </r>
      </text>
    </comment>
  </commentList>
</comments>
</file>

<file path=xl/sharedStrings.xml><?xml version="1.0" encoding="utf-8"?>
<sst xmlns="http://schemas.openxmlformats.org/spreadsheetml/2006/main" count="465" uniqueCount="87">
  <si>
    <t>Bruttolistenpreis incl. Sonderausstattung</t>
  </si>
  <si>
    <t>Entfernung Wohnung - erste Tätigkeitsstätte (km)</t>
  </si>
  <si>
    <t>€</t>
  </si>
  <si>
    <t>km</t>
  </si>
  <si>
    <t>Anzahl der Arbeitstage im Monat</t>
  </si>
  <si>
    <t>Bruttolistenpreis insgesamt</t>
  </si>
  <si>
    <t>Gerundet</t>
  </si>
  <si>
    <t xml:space="preserve">1. </t>
  </si>
  <si>
    <t>Privatnutzung</t>
  </si>
  <si>
    <t>1% vom Bruttolistenpreis</t>
  </si>
  <si>
    <t>0,03 % x Entfernung in km</t>
  </si>
  <si>
    <t>nicht USt-behaftet</t>
  </si>
  <si>
    <t>USt-behaftet</t>
  </si>
  <si>
    <t>darauf entfallende USt</t>
  </si>
  <si>
    <t>Berechnung des übersteigenden Betrags</t>
  </si>
  <si>
    <t>Entfernung in km</t>
  </si>
  <si>
    <t>x Anzahl der Arbeitstage/Monat</t>
  </si>
  <si>
    <t>Eingabefelder</t>
  </si>
  <si>
    <t>Formelfelder</t>
  </si>
  <si>
    <t>x km-Pauschale</t>
  </si>
  <si>
    <r>
      <rPr>
        <sz val="11"/>
        <color theme="0"/>
        <rFont val="Calibri"/>
        <family val="2"/>
        <scheme val="minor"/>
      </rPr>
      <t>´</t>
    </r>
    <r>
      <rPr>
        <sz val="11"/>
        <color theme="1"/>
        <rFont val="Calibri"/>
        <family val="2"/>
        <scheme val="minor"/>
      </rPr>
      <t>=  Übersteigender Betrag</t>
    </r>
  </si>
  <si>
    <r>
      <rPr>
        <sz val="11"/>
        <color theme="0"/>
        <rFont val="Calibri"/>
        <family val="2"/>
        <scheme val="minor"/>
      </rPr>
      <t>´</t>
    </r>
    <r>
      <rPr>
        <sz val="11"/>
        <color theme="1"/>
        <rFont val="Calibri"/>
        <family val="2"/>
        <scheme val="minor"/>
      </rPr>
      <t>=</t>
    </r>
  </si>
  <si>
    <t>mtl. Gewinnerhöhung</t>
  </si>
  <si>
    <t>mtl. USt</t>
  </si>
  <si>
    <t>Erträge</t>
  </si>
  <si>
    <t>Netto-Anschaffungskosten</t>
  </si>
  <si>
    <t xml:space="preserve">USt </t>
  </si>
  <si>
    <t>BND</t>
  </si>
  <si>
    <t>Jahre</t>
  </si>
  <si>
    <t>mtl. AfA</t>
  </si>
  <si>
    <t>Betriebskosten</t>
  </si>
  <si>
    <t>KfZ-Steuer p.a.</t>
  </si>
  <si>
    <t xml:space="preserve">KFZ-Versicherung p.a. </t>
  </si>
  <si>
    <t>KfZ Reparaturen/Wartung p.a.</t>
  </si>
  <si>
    <t xml:space="preserve">sonstige KFZ Betriebskosten p.a. </t>
  </si>
  <si>
    <t>Finanzierungskosten (Zinsaufwand) p.a.</t>
  </si>
  <si>
    <t>mtl. Gewinnminderung</t>
  </si>
  <si>
    <t>Vorsteuerabzug im Anschaffungsmonat</t>
  </si>
  <si>
    <t>nicht VSt-behaftet</t>
  </si>
  <si>
    <t>VSt-behaftet</t>
  </si>
  <si>
    <t>darauf entfallende VSt</t>
  </si>
  <si>
    <t>mtl. VSt-Abzug</t>
  </si>
  <si>
    <t>Gewinnerhöhung p.a.</t>
  </si>
  <si>
    <t>Gewinnminderung p.a.</t>
  </si>
  <si>
    <t>Saldo</t>
  </si>
  <si>
    <t xml:space="preserve">USt abzuführen p.a. </t>
  </si>
  <si>
    <t>VSt abziehbar (ohne VSt auf Kauf)</t>
  </si>
  <si>
    <t>Bruttoleasingrate</t>
  </si>
  <si>
    <t>Bruttoleasingrate mtl.</t>
  </si>
  <si>
    <t>VSt abziehbar</t>
  </si>
  <si>
    <t>Entfernung Wohnung - erste Tätigkeitsstätte</t>
  </si>
  <si>
    <t>Gesamtbetrachtung p.a.</t>
  </si>
  <si>
    <t>Kraftstoffkosten (incl. USt) p.a.</t>
  </si>
  <si>
    <t>Totalperiode</t>
  </si>
  <si>
    <t>Dauer der Finanzierung</t>
  </si>
  <si>
    <t>Betrachtungshorizont</t>
  </si>
  <si>
    <t>(Zahllast "+" / Erstattung "-")</t>
  </si>
  <si>
    <t xml:space="preserve">Steuersatz </t>
  </si>
  <si>
    <t>kumulierte Steuererstattung</t>
  </si>
  <si>
    <t>USt-Zahllast/VSt-Erst. Kumuliert</t>
  </si>
  <si>
    <t xml:space="preserve"> VSt-Erstattung Kauf</t>
  </si>
  <si>
    <t>Restbuchwert zum Ende des Betrachtungshorizonts</t>
  </si>
  <si>
    <t>Veräußerungspreis/Entnahmewert (Brutto)</t>
  </si>
  <si>
    <t>darin enthaltene abzuführende USt</t>
  </si>
  <si>
    <t>zu versteuernder Veräußerungsgewinn</t>
  </si>
  <si>
    <t>darauf entfallende ErtragSteuer</t>
  </si>
  <si>
    <t>Gesamtsumme</t>
  </si>
  <si>
    <t>Grundmietzeit Leasing</t>
  </si>
  <si>
    <t>kumulierte Steuererstattung (Ertragsteuer)</t>
  </si>
  <si>
    <t>Betriebsausgaben (Kauf/Finanzierung)</t>
  </si>
  <si>
    <r>
      <t>(</t>
    </r>
    <r>
      <rPr>
        <b/>
        <sz val="11"/>
        <color rgb="FFFF0000"/>
        <rFont val="Calibri"/>
        <family val="2"/>
        <scheme val="minor"/>
      </rPr>
      <t>Zahllast "+"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00B050"/>
        <rFont val="Calibri"/>
        <family val="2"/>
        <scheme val="minor"/>
      </rPr>
      <t>Erstattung "-"</t>
    </r>
    <r>
      <rPr>
        <sz val="11"/>
        <color theme="1"/>
        <rFont val="Calibri"/>
        <family val="2"/>
        <scheme val="minor"/>
      </rPr>
      <t>)</t>
    </r>
  </si>
  <si>
    <r>
      <t>Saldo (</t>
    </r>
    <r>
      <rPr>
        <b/>
        <sz val="11"/>
        <color rgb="FFFF0000"/>
        <rFont val="Calibri"/>
        <family val="2"/>
        <scheme val="minor"/>
      </rPr>
      <t xml:space="preserve">Zahllast "+" </t>
    </r>
    <r>
      <rPr>
        <sz val="11"/>
        <color theme="1"/>
        <rFont val="Calibri"/>
        <family val="2"/>
        <scheme val="minor"/>
      </rPr>
      <t xml:space="preserve">/ </t>
    </r>
    <r>
      <rPr>
        <b/>
        <sz val="11"/>
        <color rgb="FF00B050"/>
        <rFont val="Calibri"/>
        <family val="2"/>
        <scheme val="minor"/>
      </rPr>
      <t>Erstattung "-"</t>
    </r>
    <r>
      <rPr>
        <sz val="11"/>
        <color theme="1"/>
        <rFont val="Calibri"/>
        <family val="2"/>
        <scheme val="minor"/>
      </rPr>
      <t>)</t>
    </r>
  </si>
  <si>
    <t>Ertragsteuer</t>
  </si>
  <si>
    <t>Ust.</t>
  </si>
  <si>
    <t xml:space="preserve">2. </t>
  </si>
  <si>
    <t>Fahrten Wohnung - erste Tätigkeitsstätte</t>
  </si>
  <si>
    <t>L</t>
  </si>
  <si>
    <t>ø - gefahrene Kilometer :</t>
  </si>
  <si>
    <t>ø - Verbrauch/ 100 km :</t>
  </si>
  <si>
    <t>ø - Kosten Kraftstoff/ L :</t>
  </si>
  <si>
    <t>Berechnung Kraftstoffkosten</t>
  </si>
  <si>
    <t>Summe Verbrauch gefahrene Kilometer:</t>
  </si>
  <si>
    <t>ø -  Kraftstoffkosten f. Berechnung :</t>
  </si>
  <si>
    <t>Betriebsausgaben Leasing</t>
  </si>
  <si>
    <r>
      <t>Saldo (</t>
    </r>
    <r>
      <rPr>
        <b/>
        <sz val="11"/>
        <color rgb="FFFF0000"/>
        <rFont val="Calibri"/>
        <family val="2"/>
        <scheme val="minor"/>
      </rPr>
      <t>Zahllast "+"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rgb="FF00B050"/>
        <rFont val="Calibri"/>
        <family val="2"/>
        <scheme val="minor"/>
      </rPr>
      <t>Erstattung "-"</t>
    </r>
    <r>
      <rPr>
        <sz val="11"/>
        <color theme="1"/>
        <rFont val="Calibri"/>
        <family val="2"/>
        <scheme val="minor"/>
      </rPr>
      <t>)</t>
    </r>
  </si>
  <si>
    <t>© Wittich &amp; Ebert Steuerberatung - Wirtschaftsberatung
Für die Richtigkeit der in diesem Tool enthaltenen Angaben können wir trotz sorgfältiger Prüfung keine Gewähr übernehmen.</t>
  </si>
  <si>
    <t>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</si>
</sst>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4" fontId="0" fillId="0" borderId="0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2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4" fontId="0" fillId="3" borderId="6" xfId="0" applyNumberForma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0" fillId="3" borderId="3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10" fontId="0" fillId="2" borderId="5" xfId="0" applyNumberFormat="1" applyFill="1" applyBorder="1" applyAlignment="1" applyProtection="1">
      <alignment horizontal="center" vertical="center"/>
      <protection locked="0"/>
    </xf>
    <xf numFmtId="4" fontId="12" fillId="3" borderId="0" xfId="0" applyNumberFormat="1" applyFont="1" applyFill="1" applyBorder="1" applyAlignment="1">
      <alignment vertical="center"/>
    </xf>
    <xf numFmtId="4" fontId="0" fillId="3" borderId="5" xfId="0" applyNumberForma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3" borderId="0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4" fontId="0" fillId="3" borderId="17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" fontId="0" fillId="2" borderId="18" xfId="0" applyNumberFormat="1" applyFill="1" applyBorder="1" applyAlignment="1" applyProtection="1">
      <alignment vertical="center"/>
      <protection locked="0"/>
    </xf>
    <xf numFmtId="4" fontId="0" fillId="2" borderId="19" xfId="0" applyNumberForma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11" xfId="0" applyBorder="1" applyAlignment="1">
      <alignment horizontal="right"/>
    </xf>
    <xf numFmtId="0" fontId="1" fillId="0" borderId="0" xfId="0" applyFont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3">
    <cellStyle name="Euro" xfId="2" xr:uid="{00000000-0005-0000-0000-000000000000}"/>
    <cellStyle name="Standard" xfId="0" builtinId="0"/>
    <cellStyle name="Standard 2" xfId="1" xr:uid="{00000000-0005-0000-0000-000002000000}"/>
  </cellStyles>
  <dxfs count="22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CCFF"/>
      <color rgb="FF66CCFF"/>
      <color rgb="FFFFCC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Berechnung Kraftstoffkosten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Berechnung Kraftstoffkosten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Berechnung Kraftstoffkosten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Berechnung Kraftstoffkosten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auf Finanzierung (USt-befreit)'!A1"/><Relationship Id="rId2" Type="http://schemas.openxmlformats.org/officeDocument/2006/relationships/hyperlink" Target="#'Leasing (USt-pflt.)'!A1"/><Relationship Id="rId1" Type="http://schemas.openxmlformats.org/officeDocument/2006/relationships/hyperlink" Target="#'Kauf Finanzierung (USt-pflt.)'!A1"/><Relationship Id="rId5" Type="http://schemas.openxmlformats.org/officeDocument/2006/relationships/image" Target="../media/image3.jpeg"/><Relationship Id="rId4" Type="http://schemas.openxmlformats.org/officeDocument/2006/relationships/hyperlink" Target="#'Leasing (USt-befreit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45</xdr:row>
      <xdr:rowOff>38100</xdr:rowOff>
    </xdr:from>
    <xdr:to>
      <xdr:col>1</xdr:col>
      <xdr:colOff>752475</xdr:colOff>
      <xdr:row>46</xdr:row>
      <xdr:rowOff>9525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" y="8105775"/>
          <a:ext cx="876300" cy="1619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750" b="1">
              <a:solidFill>
                <a:sysClr val="windowText" lastClr="000000"/>
              </a:solidFill>
            </a:rPr>
            <a:t>Berechnungstool</a:t>
          </a:r>
        </a:p>
      </xdr:txBody>
    </xdr:sp>
    <xdr:clientData/>
  </xdr:twoCellAnchor>
  <xdr:twoCellAnchor editAs="oneCell">
    <xdr:from>
      <xdr:col>0</xdr:col>
      <xdr:colOff>47626</xdr:colOff>
      <xdr:row>0</xdr:row>
      <xdr:rowOff>47625</xdr:rowOff>
    </xdr:from>
    <xdr:to>
      <xdr:col>3</xdr:col>
      <xdr:colOff>204083</xdr:colOff>
      <xdr:row>4</xdr:row>
      <xdr:rowOff>5625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7625"/>
          <a:ext cx="1928107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43</xdr:row>
      <xdr:rowOff>38100</xdr:rowOff>
    </xdr:from>
    <xdr:to>
      <xdr:col>1</xdr:col>
      <xdr:colOff>752475</xdr:colOff>
      <xdr:row>44</xdr:row>
      <xdr:rowOff>9525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200" y="8382000"/>
          <a:ext cx="876300" cy="1619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750" b="1">
              <a:solidFill>
                <a:sysClr val="windowText" lastClr="000000"/>
              </a:solidFill>
            </a:rPr>
            <a:t>Berechnungstool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70732</xdr:colOff>
      <xdr:row>3</xdr:row>
      <xdr:rowOff>148500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8107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45</xdr:row>
      <xdr:rowOff>38100</xdr:rowOff>
    </xdr:from>
    <xdr:to>
      <xdr:col>2</xdr:col>
      <xdr:colOff>0</xdr:colOff>
      <xdr:row>46</xdr:row>
      <xdr:rowOff>9525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3350" y="7724775"/>
          <a:ext cx="876300" cy="1619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750" b="1">
              <a:solidFill>
                <a:sysClr val="windowText" lastClr="000000"/>
              </a:solidFill>
            </a:rPr>
            <a:t>Berechnungstool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23107</xdr:colOff>
      <xdr:row>3</xdr:row>
      <xdr:rowOff>148500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8107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43</xdr:row>
      <xdr:rowOff>28575</xdr:rowOff>
    </xdr:from>
    <xdr:to>
      <xdr:col>2</xdr:col>
      <xdr:colOff>0</xdr:colOff>
      <xdr:row>44</xdr:row>
      <xdr:rowOff>0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5725" y="8372475"/>
          <a:ext cx="876300" cy="1619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750" b="1">
              <a:solidFill>
                <a:sysClr val="windowText" lastClr="000000"/>
              </a:solidFill>
            </a:rPr>
            <a:t>Berechnungstool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70732</xdr:colOff>
      <xdr:row>3</xdr:row>
      <xdr:rowOff>148500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8107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9525</xdr:rowOff>
    </xdr:from>
    <xdr:to>
      <xdr:col>4</xdr:col>
      <xdr:colOff>142875</xdr:colOff>
      <xdr:row>15</xdr:row>
      <xdr:rowOff>123825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6675" y="1952625"/>
          <a:ext cx="3790950" cy="304800"/>
        </a:xfrm>
        <a:prstGeom prst="rect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1100" b="1">
              <a:solidFill>
                <a:schemeClr val="bg1"/>
              </a:solidFill>
              <a:latin typeface="+mn-lt"/>
              <a:ea typeface="+mn-ea"/>
              <a:cs typeface="+mn-cs"/>
            </a:rPr>
            <a:t>← zurück</a:t>
          </a:r>
          <a:r>
            <a:rPr lang="de-DE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zur Berechnung - Kauf Finanzierung (USt.pflt.)</a:t>
          </a:r>
          <a:endParaRPr lang="de-DE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66675</xdr:colOff>
      <xdr:row>16</xdr:row>
      <xdr:rowOff>9525</xdr:rowOff>
    </xdr:from>
    <xdr:to>
      <xdr:col>4</xdr:col>
      <xdr:colOff>142875</xdr:colOff>
      <xdr:row>17</xdr:row>
      <xdr:rowOff>123825</xdr:rowOff>
    </xdr:to>
    <xdr:sp macro="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" y="2333625"/>
          <a:ext cx="3790950" cy="3048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1100" b="1">
              <a:solidFill>
                <a:schemeClr val="bg1"/>
              </a:solidFill>
              <a:latin typeface="+mn-lt"/>
              <a:ea typeface="+mn-ea"/>
              <a:cs typeface="+mn-cs"/>
            </a:rPr>
            <a:t>← zurück</a:t>
          </a:r>
          <a:r>
            <a:rPr lang="de-DE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zur Berechnung - Leasing (USt.pflt.)</a:t>
          </a:r>
          <a:endParaRPr lang="de-DE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66675</xdr:colOff>
      <xdr:row>18</xdr:row>
      <xdr:rowOff>9525</xdr:rowOff>
    </xdr:from>
    <xdr:to>
      <xdr:col>4</xdr:col>
      <xdr:colOff>142875</xdr:colOff>
      <xdr:row>19</xdr:row>
      <xdr:rowOff>123825</xdr:rowOff>
    </xdr:to>
    <xdr:sp macro="" textlink="">
      <xdr:nvSpPr>
        <xdr:cNvPr id="4" name="Rechteck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6675" y="2714625"/>
          <a:ext cx="3790950" cy="3048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← zurück</a:t>
          </a:r>
          <a:r>
            <a:rPr lang="de-DE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zur Berechnung - Kauf Finanzierung (USt.-befreit)</a:t>
          </a:r>
          <a:endParaRPr lang="de-DE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66675</xdr:colOff>
      <xdr:row>20</xdr:row>
      <xdr:rowOff>9525</xdr:rowOff>
    </xdr:from>
    <xdr:to>
      <xdr:col>4</xdr:col>
      <xdr:colOff>142875</xdr:colOff>
      <xdr:row>21</xdr:row>
      <xdr:rowOff>123825</xdr:rowOff>
    </xdr:to>
    <xdr:sp macro="" textlink="">
      <xdr:nvSpPr>
        <xdr:cNvPr id="5" name="Rechteck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6675" y="3095625"/>
          <a:ext cx="3790950" cy="304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← zurück</a:t>
          </a:r>
          <a:r>
            <a:rPr lang="de-DE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zur Berechnung - Leasing (USt.-befreit)</a:t>
          </a:r>
          <a:endParaRPr lang="de-DE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1205067</xdr:colOff>
      <xdr:row>2</xdr:row>
      <xdr:rowOff>69000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067" cy="45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3:N84"/>
  <sheetViews>
    <sheetView showGridLines="0" tabSelected="1" zoomScaleNormal="100" workbookViewId="0"/>
  </sheetViews>
  <sheetFormatPr baseColWidth="10" defaultRowHeight="15" x14ac:dyDescent="0.25"/>
  <cols>
    <col min="1" max="1" width="3.7109375" style="10" customWidth="1"/>
    <col min="2" max="3" width="11.42578125" style="10"/>
    <col min="4" max="4" width="23.28515625" style="10" customWidth="1"/>
    <col min="5" max="5" width="13.5703125" style="10" customWidth="1"/>
    <col min="6" max="6" width="4.85546875" style="10" customWidth="1"/>
    <col min="7" max="7" width="13.5703125" style="10" customWidth="1"/>
    <col min="8" max="8" width="3.7109375" style="10" bestFit="1" customWidth="1"/>
    <col min="9" max="9" width="13.5703125" style="10" customWidth="1"/>
    <col min="10" max="10" width="2" style="10" customWidth="1"/>
    <col min="11" max="11" width="13.5703125" style="10" customWidth="1"/>
    <col min="12" max="12" width="2" style="10" customWidth="1"/>
    <col min="13" max="13" width="13.5703125" style="10" customWidth="1"/>
    <col min="14" max="14" width="2" style="10" customWidth="1"/>
    <col min="15" max="16384" width="11.42578125" style="10"/>
  </cols>
  <sheetData>
    <row r="3" spans="1:14" x14ac:dyDescent="0.25">
      <c r="K3" s="11"/>
      <c r="L3" s="10" t="s">
        <v>21</v>
      </c>
      <c r="M3" s="10" t="s">
        <v>17</v>
      </c>
    </row>
    <row r="4" spans="1:14" x14ac:dyDescent="0.25">
      <c r="K4" s="12"/>
      <c r="L4" s="10" t="s">
        <v>21</v>
      </c>
      <c r="M4" s="10" t="s">
        <v>18</v>
      </c>
    </row>
    <row r="5" spans="1:14" ht="7.5" customHeight="1" thickBot="1" x14ac:dyDescent="0.3"/>
    <row r="6" spans="1:14" ht="17.25" x14ac:dyDescent="0.25">
      <c r="A6" s="13"/>
      <c r="B6" s="14" t="s">
        <v>24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x14ac:dyDescent="0.25">
      <c r="A7" s="17"/>
      <c r="B7" s="18" t="s">
        <v>0</v>
      </c>
      <c r="C7" s="18"/>
      <c r="D7" s="18"/>
      <c r="E7" s="18"/>
      <c r="F7" s="18"/>
      <c r="G7" s="19"/>
      <c r="H7" s="18" t="s">
        <v>2</v>
      </c>
      <c r="I7" s="18"/>
      <c r="J7" s="18"/>
      <c r="K7" s="18"/>
      <c r="L7" s="18"/>
      <c r="M7" s="18"/>
      <c r="N7" s="20"/>
    </row>
    <row r="8" spans="1:14" ht="7.5" customHeight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0"/>
    </row>
    <row r="9" spans="1:14" x14ac:dyDescent="0.25">
      <c r="A9" s="17"/>
      <c r="B9" s="18" t="s">
        <v>50</v>
      </c>
      <c r="C9" s="18"/>
      <c r="D9" s="18"/>
      <c r="E9" s="18"/>
      <c r="F9" s="18"/>
      <c r="G9" s="11"/>
      <c r="H9" s="18" t="s">
        <v>3</v>
      </c>
      <c r="I9" s="18"/>
      <c r="J9" s="18"/>
      <c r="K9" s="18"/>
      <c r="L9" s="18"/>
      <c r="M9" s="18"/>
      <c r="N9" s="20"/>
    </row>
    <row r="10" spans="1:14" x14ac:dyDescent="0.25">
      <c r="A10" s="17"/>
      <c r="B10" s="18" t="s">
        <v>4</v>
      </c>
      <c r="C10" s="18"/>
      <c r="D10" s="18"/>
      <c r="E10" s="18"/>
      <c r="F10" s="18"/>
      <c r="G10" s="11"/>
      <c r="H10" s="18"/>
      <c r="I10" s="18"/>
      <c r="J10" s="18"/>
      <c r="K10" s="18"/>
      <c r="L10" s="18"/>
      <c r="M10" s="18"/>
      <c r="N10" s="20"/>
    </row>
    <row r="11" spans="1:14" ht="7.5" customHeigh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0"/>
    </row>
    <row r="12" spans="1:14" ht="45" x14ac:dyDescent="0.25">
      <c r="A12" s="17"/>
      <c r="B12" s="18"/>
      <c r="C12" s="18"/>
      <c r="D12" s="18"/>
      <c r="E12" s="18"/>
      <c r="F12" s="18"/>
      <c r="G12" s="18"/>
      <c r="H12" s="18"/>
      <c r="I12" s="21" t="s">
        <v>11</v>
      </c>
      <c r="J12" s="21"/>
      <c r="K12" s="21" t="s">
        <v>12</v>
      </c>
      <c r="L12" s="21"/>
      <c r="M12" s="21" t="s">
        <v>13</v>
      </c>
      <c r="N12" s="20"/>
    </row>
    <row r="13" spans="1:14" x14ac:dyDescent="0.25">
      <c r="A13" s="17"/>
      <c r="B13" s="22" t="s">
        <v>5</v>
      </c>
      <c r="C13" s="23"/>
      <c r="D13" s="23"/>
      <c r="E13" s="23"/>
      <c r="F13" s="23"/>
      <c r="G13" s="24">
        <f>G7</f>
        <v>0</v>
      </c>
      <c r="H13" s="25" t="s">
        <v>2</v>
      </c>
      <c r="I13" s="18"/>
      <c r="J13" s="18"/>
      <c r="K13" s="18"/>
      <c r="L13" s="18"/>
      <c r="M13" s="18"/>
      <c r="N13" s="20"/>
    </row>
    <row r="14" spans="1:14" x14ac:dyDescent="0.25">
      <c r="A14" s="17"/>
      <c r="B14" s="26" t="s">
        <v>6</v>
      </c>
      <c r="C14" s="27"/>
      <c r="D14" s="27"/>
      <c r="E14" s="27"/>
      <c r="F14" s="27"/>
      <c r="G14" s="28">
        <f>ROUNDDOWN(G13,-2)</f>
        <v>0</v>
      </c>
      <c r="H14" s="29" t="s">
        <v>2</v>
      </c>
      <c r="I14" s="18"/>
      <c r="J14" s="18"/>
      <c r="K14" s="18"/>
      <c r="L14" s="18"/>
      <c r="M14" s="18"/>
      <c r="N14" s="20"/>
    </row>
    <row r="15" spans="1:14" ht="6.75" customHeight="1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"/>
    </row>
    <row r="16" spans="1:14" x14ac:dyDescent="0.25">
      <c r="A16" s="51" t="s">
        <v>7</v>
      </c>
      <c r="B16" s="30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</row>
    <row r="17" spans="1:14" x14ac:dyDescent="0.25">
      <c r="A17" s="52"/>
      <c r="B17" s="18" t="s">
        <v>9</v>
      </c>
      <c r="C17" s="18"/>
      <c r="D17" s="18"/>
      <c r="E17" s="18"/>
      <c r="F17" s="18"/>
      <c r="G17" s="31">
        <f>G14*0.01</f>
        <v>0</v>
      </c>
      <c r="H17" s="18" t="s">
        <v>2</v>
      </c>
      <c r="I17" s="32">
        <f>G17*0.2</f>
        <v>0</v>
      </c>
      <c r="J17" s="18" t="s">
        <v>2</v>
      </c>
      <c r="K17" s="31">
        <f>G17*0.8</f>
        <v>0</v>
      </c>
      <c r="L17" s="33" t="s">
        <v>2</v>
      </c>
      <c r="M17" s="31">
        <f>K17*0.19</f>
        <v>0</v>
      </c>
      <c r="N17" s="20" t="s">
        <v>2</v>
      </c>
    </row>
    <row r="18" spans="1:14" ht="7.5" customHeight="1" x14ac:dyDescent="0.25">
      <c r="A18" s="5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0"/>
    </row>
    <row r="19" spans="1:14" x14ac:dyDescent="0.25">
      <c r="A19" s="51" t="s">
        <v>74</v>
      </c>
      <c r="B19" s="50" t="s">
        <v>75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</row>
    <row r="20" spans="1:14" x14ac:dyDescent="0.25">
      <c r="A20" s="17"/>
      <c r="B20" s="18" t="s">
        <v>10</v>
      </c>
      <c r="C20" s="18"/>
      <c r="D20" s="18"/>
      <c r="E20" s="18"/>
      <c r="F20" s="18"/>
      <c r="G20" s="31">
        <f>G14*0.0003*G9</f>
        <v>0</v>
      </c>
      <c r="H20" s="18" t="s">
        <v>2</v>
      </c>
      <c r="I20" s="18"/>
      <c r="J20" s="18"/>
      <c r="K20" s="18"/>
      <c r="L20" s="18"/>
      <c r="M20" s="18"/>
      <c r="N20" s="20"/>
    </row>
    <row r="21" spans="1:14" x14ac:dyDescent="0.25">
      <c r="A21" s="17"/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0"/>
    </row>
    <row r="22" spans="1:14" x14ac:dyDescent="0.25">
      <c r="A22" s="17"/>
      <c r="B22" s="18" t="s">
        <v>15</v>
      </c>
      <c r="C22" s="18"/>
      <c r="D22" s="18"/>
      <c r="E22" s="34">
        <f>G9</f>
        <v>0</v>
      </c>
      <c r="F22" s="18" t="s">
        <v>3</v>
      </c>
      <c r="G22" s="18"/>
      <c r="H22" s="18"/>
      <c r="I22" s="18"/>
      <c r="J22" s="18"/>
      <c r="K22" s="18"/>
      <c r="L22" s="18"/>
      <c r="M22" s="18"/>
      <c r="N22" s="20"/>
    </row>
    <row r="23" spans="1:14" x14ac:dyDescent="0.25">
      <c r="A23" s="17"/>
      <c r="B23" s="18" t="s">
        <v>16</v>
      </c>
      <c r="C23" s="18"/>
      <c r="D23" s="18"/>
      <c r="E23" s="32">
        <f>G10</f>
        <v>0</v>
      </c>
      <c r="F23" s="18" t="s">
        <v>86</v>
      </c>
      <c r="G23" s="18"/>
      <c r="H23" s="18"/>
      <c r="I23" s="18"/>
      <c r="J23" s="18"/>
      <c r="K23" s="18"/>
      <c r="L23" s="18"/>
      <c r="M23" s="18"/>
      <c r="N23" s="20"/>
    </row>
    <row r="24" spans="1:14" x14ac:dyDescent="0.25">
      <c r="A24" s="17"/>
      <c r="B24" s="18" t="s">
        <v>19</v>
      </c>
      <c r="C24" s="18"/>
      <c r="D24" s="18"/>
      <c r="E24" s="32">
        <v>0.3</v>
      </c>
      <c r="F24" s="18" t="s">
        <v>2</v>
      </c>
      <c r="G24" s="31">
        <f>E22*E23*E24</f>
        <v>0</v>
      </c>
      <c r="H24" s="18" t="s">
        <v>2</v>
      </c>
      <c r="I24" s="18"/>
      <c r="J24" s="18"/>
      <c r="K24" s="18"/>
      <c r="L24" s="18"/>
      <c r="M24" s="18"/>
      <c r="N24" s="20"/>
    </row>
    <row r="25" spans="1:14" x14ac:dyDescent="0.25">
      <c r="A25" s="17"/>
      <c r="B25" s="18" t="s">
        <v>20</v>
      </c>
      <c r="C25" s="18"/>
      <c r="D25" s="18"/>
      <c r="E25" s="18"/>
      <c r="F25" s="18"/>
      <c r="G25" s="31">
        <f>G20-G24</f>
        <v>0</v>
      </c>
      <c r="H25" s="18" t="s">
        <v>2</v>
      </c>
      <c r="I25" s="31">
        <f>G25</f>
        <v>0</v>
      </c>
      <c r="J25" s="18" t="s">
        <v>2</v>
      </c>
      <c r="K25" s="18"/>
      <c r="L25" s="18"/>
      <c r="M25" s="18"/>
      <c r="N25" s="20"/>
    </row>
    <row r="26" spans="1:14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</row>
    <row r="27" spans="1:14" x14ac:dyDescent="0.25">
      <c r="A27" s="17"/>
      <c r="B27" s="18"/>
      <c r="C27" s="18"/>
      <c r="D27" s="18"/>
      <c r="E27" s="47"/>
      <c r="F27" s="47"/>
      <c r="G27" s="47"/>
      <c r="H27" s="47"/>
      <c r="I27" s="48">
        <f>SUM(I17:I25)</f>
        <v>0</v>
      </c>
      <c r="J27" s="47" t="s">
        <v>2</v>
      </c>
      <c r="K27" s="48">
        <f t="shared" ref="K27:M27" si="0">SUM(K17:K25)</f>
        <v>0</v>
      </c>
      <c r="L27" s="47" t="s">
        <v>2</v>
      </c>
      <c r="M27" s="48">
        <f t="shared" si="0"/>
        <v>0</v>
      </c>
      <c r="N27" s="49" t="s">
        <v>2</v>
      </c>
    </row>
    <row r="28" spans="1:14" ht="7.5" customHeigh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0"/>
    </row>
    <row r="29" spans="1:14" x14ac:dyDescent="0.25">
      <c r="A29" s="17"/>
      <c r="B29" s="18" t="s">
        <v>22</v>
      </c>
      <c r="C29" s="18"/>
      <c r="D29" s="18"/>
      <c r="E29" s="18"/>
      <c r="F29" s="18"/>
      <c r="G29" s="18"/>
      <c r="H29" s="18"/>
      <c r="I29" s="18"/>
      <c r="J29" s="18"/>
      <c r="K29" s="31">
        <f>I27+K27</f>
        <v>0</v>
      </c>
      <c r="L29" s="18" t="s">
        <v>2</v>
      </c>
      <c r="M29" s="18"/>
      <c r="N29" s="20"/>
    </row>
    <row r="30" spans="1:14" x14ac:dyDescent="0.25">
      <c r="A30" s="17"/>
      <c r="B30" s="18" t="s">
        <v>23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31">
        <f>M27</f>
        <v>0</v>
      </c>
      <c r="N30" s="20" t="s">
        <v>2</v>
      </c>
    </row>
    <row r="31" spans="1:14" ht="15.75" thickBot="1" x14ac:dyDescent="0.3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</row>
    <row r="32" spans="1:14" ht="7.5" customHeight="1" thickBo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7.25" x14ac:dyDescent="0.25">
      <c r="A33" s="13"/>
      <c r="B33" s="14" t="s">
        <v>69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 x14ac:dyDescent="0.25">
      <c r="A34" s="17"/>
      <c r="B34" s="18" t="s">
        <v>25</v>
      </c>
      <c r="C34" s="18"/>
      <c r="D34" s="18"/>
      <c r="E34" s="18"/>
      <c r="F34" s="18"/>
      <c r="G34" s="19"/>
      <c r="H34" s="18" t="s">
        <v>2</v>
      </c>
      <c r="I34" s="38"/>
      <c r="J34" s="18"/>
      <c r="K34" s="18"/>
      <c r="L34" s="18"/>
      <c r="M34" s="18"/>
      <c r="N34" s="20"/>
    </row>
    <row r="35" spans="1:14" x14ac:dyDescent="0.25">
      <c r="A35" s="17"/>
      <c r="B35" s="18" t="s">
        <v>26</v>
      </c>
      <c r="C35" s="18"/>
      <c r="D35" s="18"/>
      <c r="E35" s="18"/>
      <c r="F35" s="18"/>
      <c r="G35" s="31">
        <f>G34*0.19</f>
        <v>0</v>
      </c>
      <c r="H35" s="18" t="s">
        <v>2</v>
      </c>
      <c r="I35" s="18"/>
      <c r="J35" s="18"/>
      <c r="K35" s="18"/>
      <c r="L35" s="18"/>
      <c r="M35" s="18"/>
      <c r="N35" s="20"/>
    </row>
    <row r="36" spans="1:14" x14ac:dyDescent="0.25">
      <c r="A36" s="17"/>
      <c r="B36" s="18" t="s">
        <v>54</v>
      </c>
      <c r="C36" s="18"/>
      <c r="D36" s="18"/>
      <c r="E36" s="18"/>
      <c r="F36" s="18"/>
      <c r="G36" s="19"/>
      <c r="H36" s="18" t="s">
        <v>28</v>
      </c>
      <c r="I36" s="18"/>
      <c r="J36" s="18"/>
      <c r="K36" s="18"/>
      <c r="L36" s="18"/>
      <c r="M36" s="18"/>
      <c r="N36" s="20"/>
    </row>
    <row r="37" spans="1:14" ht="7.5" customHeight="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0"/>
    </row>
    <row r="38" spans="1:14" ht="45" x14ac:dyDescent="0.25">
      <c r="A38" s="17"/>
      <c r="B38" s="18"/>
      <c r="C38" s="18"/>
      <c r="D38" s="18"/>
      <c r="E38" s="18"/>
      <c r="F38" s="18"/>
      <c r="G38" s="18"/>
      <c r="H38" s="18"/>
      <c r="I38" s="21" t="s">
        <v>38</v>
      </c>
      <c r="J38" s="21"/>
      <c r="K38" s="21" t="s">
        <v>39</v>
      </c>
      <c r="L38" s="21"/>
      <c r="M38" s="21" t="s">
        <v>40</v>
      </c>
      <c r="N38" s="20"/>
    </row>
    <row r="39" spans="1:14" ht="7.5" customHeight="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0"/>
    </row>
    <row r="40" spans="1:14" x14ac:dyDescent="0.25">
      <c r="A40" s="17"/>
      <c r="B40" s="18" t="s">
        <v>27</v>
      </c>
      <c r="C40" s="18"/>
      <c r="D40" s="19"/>
      <c r="E40" s="18" t="s">
        <v>28</v>
      </c>
      <c r="F40" s="18"/>
      <c r="G40" s="18"/>
      <c r="H40" s="18"/>
      <c r="I40" s="18"/>
      <c r="J40" s="18"/>
      <c r="K40" s="18"/>
      <c r="L40" s="18"/>
      <c r="M40" s="18"/>
      <c r="N40" s="20"/>
    </row>
    <row r="41" spans="1:14" x14ac:dyDescent="0.25">
      <c r="A41" s="17"/>
      <c r="B41" s="18" t="s">
        <v>29</v>
      </c>
      <c r="C41" s="18"/>
      <c r="D41" s="18"/>
      <c r="E41" s="18"/>
      <c r="F41" s="18"/>
      <c r="G41" s="31" t="e">
        <f>G34/D40/12</f>
        <v>#DIV/0!</v>
      </c>
      <c r="H41" s="18" t="s">
        <v>2</v>
      </c>
      <c r="I41" s="31" t="e">
        <f>G41</f>
        <v>#DIV/0!</v>
      </c>
      <c r="J41" s="18" t="s">
        <v>2</v>
      </c>
      <c r="K41" s="18"/>
      <c r="L41" s="18"/>
      <c r="M41" s="18"/>
      <c r="N41" s="20"/>
    </row>
    <row r="42" spans="1:14" ht="7.5" customHeight="1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0"/>
    </row>
    <row r="43" spans="1:14" x14ac:dyDescent="0.25">
      <c r="A43" s="17"/>
      <c r="B43" s="18" t="s">
        <v>30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0"/>
    </row>
    <row r="44" spans="1:14" x14ac:dyDescent="0.25">
      <c r="A44" s="17"/>
      <c r="B44" s="18"/>
      <c r="C44" s="18" t="s">
        <v>31</v>
      </c>
      <c r="D44" s="18"/>
      <c r="E44" s="19"/>
      <c r="F44" s="18" t="s">
        <v>2</v>
      </c>
      <c r="G44" s="31">
        <f>E44/12</f>
        <v>0</v>
      </c>
      <c r="H44" s="18" t="s">
        <v>2</v>
      </c>
      <c r="I44" s="31">
        <f>G44</f>
        <v>0</v>
      </c>
      <c r="J44" s="18" t="s">
        <v>2</v>
      </c>
      <c r="K44" s="18"/>
      <c r="L44" s="18"/>
      <c r="M44" s="18"/>
      <c r="N44" s="20"/>
    </row>
    <row r="45" spans="1:14" x14ac:dyDescent="0.25">
      <c r="A45" s="17"/>
      <c r="B45" s="18"/>
      <c r="C45" s="18" t="s">
        <v>32</v>
      </c>
      <c r="D45" s="18"/>
      <c r="E45" s="19"/>
      <c r="F45" s="18" t="s">
        <v>2</v>
      </c>
      <c r="G45" s="31">
        <f>E45/12</f>
        <v>0</v>
      </c>
      <c r="H45" s="18" t="s">
        <v>2</v>
      </c>
      <c r="I45" s="31">
        <f>G45</f>
        <v>0</v>
      </c>
      <c r="J45" s="18" t="s">
        <v>2</v>
      </c>
      <c r="K45" s="18"/>
      <c r="L45" s="18"/>
      <c r="M45" s="18"/>
      <c r="N45" s="20"/>
    </row>
    <row r="46" spans="1:14" x14ac:dyDescent="0.25">
      <c r="A46" s="17"/>
      <c r="B46" s="18"/>
      <c r="C46" s="18" t="s">
        <v>52</v>
      </c>
      <c r="D46" s="18"/>
      <c r="E46" s="19"/>
      <c r="F46" s="18" t="s">
        <v>2</v>
      </c>
      <c r="G46" s="31">
        <f>E46/12</f>
        <v>0</v>
      </c>
      <c r="H46" s="18" t="s">
        <v>2</v>
      </c>
      <c r="I46" s="33"/>
      <c r="J46" s="18"/>
      <c r="K46" s="31">
        <f>G46/1.19</f>
        <v>0</v>
      </c>
      <c r="L46" s="18" t="s">
        <v>2</v>
      </c>
      <c r="M46" s="31">
        <f>K46*0.19</f>
        <v>0</v>
      </c>
      <c r="N46" s="20" t="s">
        <v>2</v>
      </c>
    </row>
    <row r="47" spans="1:14" x14ac:dyDescent="0.25">
      <c r="A47" s="17"/>
      <c r="B47" s="18"/>
      <c r="C47" s="18" t="s">
        <v>33</v>
      </c>
      <c r="D47" s="18"/>
      <c r="E47" s="19"/>
      <c r="F47" s="18" t="s">
        <v>2</v>
      </c>
      <c r="G47" s="31">
        <f>E47/12</f>
        <v>0</v>
      </c>
      <c r="H47" s="18" t="s">
        <v>2</v>
      </c>
      <c r="I47" s="18"/>
      <c r="J47" s="18"/>
      <c r="K47" s="31">
        <f>G47/1.19</f>
        <v>0</v>
      </c>
      <c r="L47" s="18" t="s">
        <v>2</v>
      </c>
      <c r="M47" s="31">
        <f>K47*0.19</f>
        <v>0</v>
      </c>
      <c r="N47" s="20" t="s">
        <v>2</v>
      </c>
    </row>
    <row r="48" spans="1:14" x14ac:dyDescent="0.25">
      <c r="A48" s="17"/>
      <c r="B48" s="18"/>
      <c r="C48" s="18" t="s">
        <v>34</v>
      </c>
      <c r="D48" s="18"/>
      <c r="E48" s="19"/>
      <c r="F48" s="18" t="s">
        <v>2</v>
      </c>
      <c r="G48" s="31">
        <f>E48/12</f>
        <v>0</v>
      </c>
      <c r="H48" s="18" t="s">
        <v>2</v>
      </c>
      <c r="I48" s="18"/>
      <c r="J48" s="18"/>
      <c r="K48" s="31">
        <f>G48/1.19</f>
        <v>0</v>
      </c>
      <c r="L48" s="18" t="s">
        <v>2</v>
      </c>
      <c r="M48" s="31">
        <f>K48*0.19</f>
        <v>0</v>
      </c>
      <c r="N48" s="20" t="s">
        <v>2</v>
      </c>
    </row>
    <row r="49" spans="1:14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</row>
    <row r="50" spans="1:14" x14ac:dyDescent="0.25">
      <c r="A50" s="17"/>
      <c r="B50" s="18" t="s">
        <v>35</v>
      </c>
      <c r="C50" s="18"/>
      <c r="D50" s="18"/>
      <c r="E50" s="19"/>
      <c r="F50" s="18" t="s">
        <v>2</v>
      </c>
      <c r="G50" s="31">
        <f>E50/12</f>
        <v>0</v>
      </c>
      <c r="H50" s="18" t="s">
        <v>2</v>
      </c>
      <c r="I50" s="31">
        <f>G50</f>
        <v>0</v>
      </c>
      <c r="J50" s="18" t="s">
        <v>2</v>
      </c>
      <c r="K50" s="18"/>
      <c r="L50" s="18"/>
      <c r="M50" s="18"/>
      <c r="N50" s="20"/>
    </row>
    <row r="51" spans="1:14" ht="7.5" customHeight="1" x14ac:dyDescent="0.2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0"/>
    </row>
    <row r="52" spans="1:14" x14ac:dyDescent="0.25">
      <c r="A52" s="17"/>
      <c r="B52" s="18"/>
      <c r="C52" s="18"/>
      <c r="D52" s="18"/>
      <c r="E52" s="47"/>
      <c r="F52" s="47"/>
      <c r="G52" s="47"/>
      <c r="H52" s="47"/>
      <c r="I52" s="48" t="e">
        <f>SUM(I41:I50)</f>
        <v>#DIV/0!</v>
      </c>
      <c r="J52" s="47" t="s">
        <v>2</v>
      </c>
      <c r="K52" s="48">
        <f>SUM(K41:K50)</f>
        <v>0</v>
      </c>
      <c r="L52" s="47" t="s">
        <v>2</v>
      </c>
      <c r="M52" s="48">
        <f>SUM(M41:M50)</f>
        <v>0</v>
      </c>
      <c r="N52" s="49" t="s">
        <v>2</v>
      </c>
    </row>
    <row r="53" spans="1:14" ht="7.5" customHeight="1" x14ac:dyDescent="0.2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0"/>
    </row>
    <row r="54" spans="1:14" x14ac:dyDescent="0.25">
      <c r="A54" s="17"/>
      <c r="B54" s="18" t="s">
        <v>37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31">
        <f>G35</f>
        <v>0</v>
      </c>
      <c r="N54" s="20" t="s">
        <v>2</v>
      </c>
    </row>
    <row r="55" spans="1:14" x14ac:dyDescent="0.25">
      <c r="A55" s="17"/>
      <c r="B55" s="18" t="s">
        <v>36</v>
      </c>
      <c r="C55" s="18"/>
      <c r="D55" s="18"/>
      <c r="E55" s="18"/>
      <c r="F55" s="18"/>
      <c r="G55" s="18"/>
      <c r="H55" s="18"/>
      <c r="I55" s="18"/>
      <c r="J55" s="18"/>
      <c r="K55" s="31" t="e">
        <f>I52+K52</f>
        <v>#DIV/0!</v>
      </c>
      <c r="L55" s="18" t="s">
        <v>2</v>
      </c>
      <c r="M55" s="18"/>
      <c r="N55" s="20"/>
    </row>
    <row r="56" spans="1:14" x14ac:dyDescent="0.25">
      <c r="A56" s="17"/>
      <c r="B56" s="18" t="s">
        <v>41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1">
        <f>M52</f>
        <v>0</v>
      </c>
      <c r="N56" s="20" t="s">
        <v>2</v>
      </c>
    </row>
    <row r="57" spans="1:14" ht="6.75" customHeight="1" thickBot="1" x14ac:dyDescent="0.3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</row>
    <row r="58" spans="1:14" ht="6.75" customHeight="1" thickBot="1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7.25" x14ac:dyDescent="0.25">
      <c r="A59" s="13"/>
      <c r="B59" s="14" t="s">
        <v>51</v>
      </c>
      <c r="C59" s="15"/>
      <c r="D59" s="15"/>
      <c r="E59" s="15"/>
      <c r="F59" s="15"/>
      <c r="G59" s="15"/>
      <c r="H59" s="15"/>
      <c r="I59" s="15"/>
      <c r="J59" s="15"/>
      <c r="K59" s="39" t="s">
        <v>72</v>
      </c>
      <c r="L59" s="39"/>
      <c r="M59" s="39" t="s">
        <v>73</v>
      </c>
      <c r="N59" s="16"/>
    </row>
    <row r="60" spans="1:14" x14ac:dyDescent="0.25">
      <c r="A60" s="17"/>
      <c r="B60" s="18" t="s">
        <v>42</v>
      </c>
      <c r="C60" s="18"/>
      <c r="D60" s="18"/>
      <c r="E60" s="18"/>
      <c r="F60" s="18"/>
      <c r="G60" s="18"/>
      <c r="H60" s="18"/>
      <c r="I60" s="18"/>
      <c r="J60" s="18"/>
      <c r="K60" s="31">
        <f>K29*12</f>
        <v>0</v>
      </c>
      <c r="L60" s="18" t="s">
        <v>2</v>
      </c>
      <c r="M60" s="18"/>
      <c r="N60" s="20"/>
    </row>
    <row r="61" spans="1:14" x14ac:dyDescent="0.25">
      <c r="A61" s="17"/>
      <c r="B61" s="18" t="s">
        <v>43</v>
      </c>
      <c r="C61" s="18"/>
      <c r="D61" s="18"/>
      <c r="E61" s="18"/>
      <c r="F61" s="18"/>
      <c r="G61" s="18"/>
      <c r="H61" s="18"/>
      <c r="I61" s="18"/>
      <c r="J61" s="18"/>
      <c r="K61" s="31" t="e">
        <f>K55*12</f>
        <v>#DIV/0!</v>
      </c>
      <c r="L61" s="18" t="s">
        <v>2</v>
      </c>
      <c r="M61" s="18"/>
      <c r="N61" s="20"/>
    </row>
    <row r="62" spans="1:14" x14ac:dyDescent="0.25">
      <c r="A62" s="17"/>
      <c r="B62" s="18" t="s">
        <v>44</v>
      </c>
      <c r="C62" s="18"/>
      <c r="D62" s="18"/>
      <c r="E62" s="18"/>
      <c r="F62" s="18"/>
      <c r="G62" s="18"/>
      <c r="H62" s="18"/>
      <c r="I62" s="18"/>
      <c r="J62" s="18"/>
      <c r="K62" s="31" t="e">
        <f>K60-K61</f>
        <v>#DIV/0!</v>
      </c>
      <c r="L62" s="18" t="s">
        <v>2</v>
      </c>
      <c r="M62" s="18"/>
      <c r="N62" s="20"/>
    </row>
    <row r="63" spans="1:14" x14ac:dyDescent="0.25">
      <c r="A63" s="17"/>
      <c r="B63" s="18" t="s">
        <v>57</v>
      </c>
      <c r="C63" s="40">
        <v>0.35</v>
      </c>
      <c r="D63" s="18" t="s">
        <v>70</v>
      </c>
      <c r="E63" s="18"/>
      <c r="F63" s="18"/>
      <c r="G63" s="18"/>
      <c r="H63" s="18"/>
      <c r="I63" s="18"/>
      <c r="J63" s="18"/>
      <c r="K63" s="41" t="e">
        <f>K62*C63</f>
        <v>#DIV/0!</v>
      </c>
      <c r="L63" s="18" t="s">
        <v>2</v>
      </c>
      <c r="M63" s="18"/>
      <c r="N63" s="20"/>
    </row>
    <row r="64" spans="1:14" ht="7.5" customHeight="1" x14ac:dyDescent="0.2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0"/>
    </row>
    <row r="65" spans="1:14" x14ac:dyDescent="0.25">
      <c r="A65" s="17"/>
      <c r="B65" s="18" t="s">
        <v>45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31">
        <f>M30*12</f>
        <v>0</v>
      </c>
      <c r="N65" s="20" t="s">
        <v>2</v>
      </c>
    </row>
    <row r="66" spans="1:14" x14ac:dyDescent="0.25">
      <c r="A66" s="17"/>
      <c r="B66" s="18" t="s">
        <v>46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31">
        <f>M56*12</f>
        <v>0</v>
      </c>
      <c r="N66" s="20" t="s">
        <v>2</v>
      </c>
    </row>
    <row r="67" spans="1:14" x14ac:dyDescent="0.25">
      <c r="A67" s="17"/>
      <c r="B67" s="18" t="s">
        <v>71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41">
        <f>M65-M66</f>
        <v>0</v>
      </c>
      <c r="N67" s="20" t="s">
        <v>2</v>
      </c>
    </row>
    <row r="68" spans="1:14" ht="6" customHeight="1" thickBot="1" x14ac:dyDescent="0.3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7"/>
    </row>
    <row r="69" spans="1:14" ht="6" customHeight="1" thickBot="1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 x14ac:dyDescent="0.25">
      <c r="A70" s="13"/>
      <c r="B70" s="14" t="s">
        <v>53</v>
      </c>
      <c r="C70" s="15"/>
      <c r="D70" s="15"/>
      <c r="E70" s="15"/>
      <c r="F70" s="15"/>
      <c r="G70" s="15"/>
      <c r="H70" s="15"/>
      <c r="I70" s="15"/>
      <c r="J70" s="15"/>
      <c r="K70" s="39" t="s">
        <v>72</v>
      </c>
      <c r="L70" s="39"/>
      <c r="M70" s="39" t="s">
        <v>73</v>
      </c>
      <c r="N70" s="16"/>
    </row>
    <row r="71" spans="1:14" x14ac:dyDescent="0.2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20"/>
    </row>
    <row r="72" spans="1:14" x14ac:dyDescent="0.25">
      <c r="A72" s="17"/>
      <c r="B72" s="18" t="s">
        <v>55</v>
      </c>
      <c r="C72" s="18"/>
      <c r="D72" s="18"/>
      <c r="E72" s="42">
        <f>G36</f>
        <v>0</v>
      </c>
      <c r="F72" s="18" t="s">
        <v>28</v>
      </c>
      <c r="G72" s="18"/>
      <c r="H72" s="18"/>
      <c r="I72" s="18"/>
      <c r="J72" s="18"/>
      <c r="K72" s="18"/>
      <c r="L72" s="18"/>
      <c r="M72" s="18"/>
      <c r="N72" s="20"/>
    </row>
    <row r="73" spans="1:14" x14ac:dyDescent="0.25">
      <c r="A73" s="17"/>
      <c r="B73" s="18" t="s">
        <v>58</v>
      </c>
      <c r="C73" s="18"/>
      <c r="D73" s="18"/>
      <c r="E73" s="18" t="s">
        <v>56</v>
      </c>
      <c r="F73" s="18"/>
      <c r="G73" s="18"/>
      <c r="H73" s="18"/>
      <c r="I73" s="18"/>
      <c r="J73" s="18"/>
      <c r="K73" s="31" t="e">
        <f>E72*K63</f>
        <v>#DIV/0!</v>
      </c>
      <c r="L73" s="18" t="s">
        <v>2</v>
      </c>
      <c r="M73" s="18"/>
      <c r="N73" s="20"/>
    </row>
    <row r="74" spans="1:14" x14ac:dyDescent="0.25">
      <c r="A74" s="17"/>
      <c r="B74" s="18" t="s">
        <v>60</v>
      </c>
      <c r="C74" s="18"/>
      <c r="D74" s="18"/>
      <c r="E74" s="18" t="s">
        <v>56</v>
      </c>
      <c r="F74" s="18"/>
      <c r="G74" s="18"/>
      <c r="H74" s="18"/>
      <c r="I74" s="18"/>
      <c r="J74" s="18"/>
      <c r="K74" s="18"/>
      <c r="L74" s="18"/>
      <c r="M74" s="31">
        <f>-M54</f>
        <v>0</v>
      </c>
      <c r="N74" s="20" t="s">
        <v>2</v>
      </c>
    </row>
    <row r="75" spans="1:14" x14ac:dyDescent="0.25">
      <c r="A75" s="17"/>
      <c r="B75" s="18" t="s">
        <v>59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31">
        <f>M67*E72</f>
        <v>0</v>
      </c>
      <c r="N75" s="20" t="s">
        <v>2</v>
      </c>
    </row>
    <row r="76" spans="1:14" x14ac:dyDescent="0.25">
      <c r="A76" s="17"/>
      <c r="B76" s="18" t="s">
        <v>61</v>
      </c>
      <c r="C76" s="18"/>
      <c r="D76" s="18"/>
      <c r="E76" s="31" t="e">
        <f>G34-(G41*12*E72)</f>
        <v>#DIV/0!</v>
      </c>
      <c r="F76" s="18" t="s">
        <v>2</v>
      </c>
      <c r="G76" s="18"/>
      <c r="H76" s="18"/>
      <c r="I76" s="18"/>
      <c r="J76" s="18"/>
      <c r="K76" s="18"/>
      <c r="L76" s="18"/>
      <c r="M76" s="18"/>
      <c r="N76" s="20"/>
    </row>
    <row r="77" spans="1:14" x14ac:dyDescent="0.25">
      <c r="A77" s="17"/>
      <c r="B77" s="18" t="s">
        <v>62</v>
      </c>
      <c r="C77" s="18"/>
      <c r="D77" s="18"/>
      <c r="E77" s="19"/>
      <c r="F77" s="18" t="s">
        <v>2</v>
      </c>
      <c r="G77" s="18"/>
      <c r="H77" s="18"/>
      <c r="I77" s="18"/>
      <c r="J77" s="18"/>
      <c r="K77" s="18"/>
      <c r="L77" s="18"/>
      <c r="M77" s="18"/>
      <c r="N77" s="20"/>
    </row>
    <row r="78" spans="1:14" x14ac:dyDescent="0.25">
      <c r="A78" s="17"/>
      <c r="B78" s="18" t="s">
        <v>63</v>
      </c>
      <c r="C78" s="18"/>
      <c r="D78" s="18"/>
      <c r="E78" s="31">
        <f>E77/1.19*0.19</f>
        <v>0</v>
      </c>
      <c r="F78" s="18" t="s">
        <v>2</v>
      </c>
      <c r="G78" s="18"/>
      <c r="H78" s="18"/>
      <c r="I78" s="18"/>
      <c r="J78" s="18"/>
      <c r="K78" s="18"/>
      <c r="L78" s="18"/>
      <c r="M78" s="31">
        <f>E78</f>
        <v>0</v>
      </c>
      <c r="N78" s="20" t="s">
        <v>2</v>
      </c>
    </row>
    <row r="79" spans="1:14" x14ac:dyDescent="0.25">
      <c r="A79" s="17"/>
      <c r="B79" s="18" t="s">
        <v>64</v>
      </c>
      <c r="C79" s="18"/>
      <c r="D79" s="18"/>
      <c r="E79" s="31" t="e">
        <f>E77-E76</f>
        <v>#DIV/0!</v>
      </c>
      <c r="F79" s="18" t="s">
        <v>2</v>
      </c>
      <c r="G79" s="18"/>
      <c r="H79" s="18"/>
      <c r="I79" s="18"/>
      <c r="J79" s="18"/>
      <c r="K79" s="18"/>
      <c r="L79" s="18"/>
      <c r="M79" s="18"/>
      <c r="N79" s="20"/>
    </row>
    <row r="80" spans="1:14" x14ac:dyDescent="0.25">
      <c r="A80" s="17"/>
      <c r="B80" s="18" t="s">
        <v>65</v>
      </c>
      <c r="C80" s="18"/>
      <c r="D80" s="18"/>
      <c r="E80" s="18"/>
      <c r="F80" s="18"/>
      <c r="G80" s="18"/>
      <c r="H80" s="18"/>
      <c r="I80" s="18"/>
      <c r="J80" s="18"/>
      <c r="K80" s="31" t="e">
        <f>E79*C63</f>
        <v>#DIV/0!</v>
      </c>
      <c r="L80" s="18" t="s">
        <v>2</v>
      </c>
      <c r="M80" s="18"/>
      <c r="N80" s="20"/>
    </row>
    <row r="81" spans="1:14" ht="7.5" customHeight="1" x14ac:dyDescent="0.25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20"/>
    </row>
    <row r="82" spans="1:14" x14ac:dyDescent="0.25">
      <c r="A82" s="17"/>
      <c r="B82" s="43" t="s">
        <v>66</v>
      </c>
      <c r="C82" s="44"/>
      <c r="D82" s="44"/>
      <c r="E82" s="18" t="s">
        <v>70</v>
      </c>
      <c r="F82" s="44"/>
      <c r="G82" s="44"/>
      <c r="H82" s="44"/>
      <c r="I82" s="44"/>
      <c r="J82" s="44"/>
      <c r="K82" s="45" t="e">
        <f>K73+K80</f>
        <v>#DIV/0!</v>
      </c>
      <c r="L82" s="43" t="s">
        <v>2</v>
      </c>
      <c r="M82" s="45">
        <f>M74+M75+M78</f>
        <v>0</v>
      </c>
      <c r="N82" s="46" t="s">
        <v>2</v>
      </c>
    </row>
    <row r="83" spans="1:14" ht="7.5" customHeight="1" thickBot="1" x14ac:dyDescent="0.3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7"/>
    </row>
    <row r="84" spans="1:14" ht="21.75" customHeight="1" x14ac:dyDescent="0.25">
      <c r="A84" s="73" t="s">
        <v>85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</sheetData>
  <sheetProtection algorithmName="SHA-512" hashValue="k2+YIQ1TMWvWDzrKdyiCfZkbf8ZnXDt/SJLabMmWiEr/Z1wtWpW/hmAThLDb9YrDjV/+piisiCCesB6K9EevNA==" saltValue="9NjD1QVxoYaKhAnJdtEwBw==" spinCount="100000" sheet="1" objects="1" scenarios="1"/>
  <mergeCells count="1">
    <mergeCell ref="A84:N84"/>
  </mergeCells>
  <conditionalFormatting sqref="K82">
    <cfRule type="expression" dxfId="21" priority="7">
      <formula>K82&gt;0</formula>
    </cfRule>
    <cfRule type="expression" dxfId="20" priority="9">
      <formula>K82&lt;0</formula>
    </cfRule>
  </conditionalFormatting>
  <conditionalFormatting sqref="M82">
    <cfRule type="expression" dxfId="19" priority="5">
      <formula>M82&gt;0</formula>
    </cfRule>
    <cfRule type="expression" dxfId="18" priority="6">
      <formula>M82&lt;0</formula>
    </cfRule>
  </conditionalFormatting>
  <conditionalFormatting sqref="M67">
    <cfRule type="expression" dxfId="17" priority="3">
      <formula>M67&gt;0</formula>
    </cfRule>
    <cfRule type="expression" dxfId="16" priority="4">
      <formula>M67&lt;0</formula>
    </cfRule>
  </conditionalFormatting>
  <conditionalFormatting sqref="K63">
    <cfRule type="expression" dxfId="15" priority="1">
      <formula>K63&gt;0</formula>
    </cfRule>
    <cfRule type="expression" dxfId="14" priority="2">
      <formula>K63&lt;0</formula>
    </cfRule>
  </conditionalFormatting>
  <printOptions horizontalCentered="1"/>
  <pageMargins left="0.39370078740157483" right="0.59055118110236227" top="0.27559055118110237" bottom="0.59055118110236227" header="0.39370078740157483" footer="0.31624999999999998"/>
  <pageSetup paperSize="9" scale="67" orientation="portrait" r:id="rId1"/>
  <headerFooter>
    <oddHeader>&amp;C&amp;"-,Fett"&amp;14 &amp;K0070C01% Regelung Firmenwagen - Berechnung für Ust-p&amp;12&amp;K0070C0fl. Unternehmer
&lt;  (Kauf/Finanzierung)  &gt;</oddHeader>
    <oddFooter>&amp;L&amp;10&amp;A&amp;R&amp;10Ausdruck vom:  &amp;D  / 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3:N71"/>
  <sheetViews>
    <sheetView showGridLines="0" zoomScaleNormal="100" workbookViewId="0"/>
  </sheetViews>
  <sheetFormatPr baseColWidth="10" defaultRowHeight="15" x14ac:dyDescent="0.25"/>
  <cols>
    <col min="1" max="1" width="3" style="58" bestFit="1" customWidth="1"/>
    <col min="2" max="3" width="11.42578125" style="10"/>
    <col min="4" max="4" width="20.85546875" style="10" customWidth="1"/>
    <col min="5" max="5" width="15.140625" style="10" customWidth="1"/>
    <col min="6" max="6" width="4.85546875" style="10" customWidth="1"/>
    <col min="7" max="7" width="15.140625" style="10" customWidth="1"/>
    <col min="8" max="8" width="3.7109375" style="10" bestFit="1" customWidth="1"/>
    <col min="9" max="9" width="15.28515625" style="10" customWidth="1"/>
    <col min="10" max="10" width="2.85546875" style="10" customWidth="1"/>
    <col min="11" max="11" width="15.28515625" style="10" customWidth="1"/>
    <col min="12" max="12" width="3" style="10" customWidth="1"/>
    <col min="13" max="13" width="15.28515625" style="10" customWidth="1"/>
    <col min="14" max="14" width="3" style="10" customWidth="1"/>
    <col min="15" max="16384" width="11.42578125" style="10"/>
  </cols>
  <sheetData>
    <row r="3" spans="1:14" x14ac:dyDescent="0.25">
      <c r="K3" s="59"/>
      <c r="L3" s="10" t="s">
        <v>21</v>
      </c>
      <c r="M3" s="10" t="s">
        <v>17</v>
      </c>
    </row>
    <row r="4" spans="1:14" x14ac:dyDescent="0.25">
      <c r="K4" s="60"/>
      <c r="L4" s="10" t="s">
        <v>21</v>
      </c>
      <c r="M4" s="10" t="s">
        <v>18</v>
      </c>
    </row>
    <row r="5" spans="1:14" ht="7.5" customHeight="1" thickBot="1" x14ac:dyDescent="0.3"/>
    <row r="6" spans="1:14" ht="17.25" x14ac:dyDescent="0.25">
      <c r="A6" s="61"/>
      <c r="B6" s="14" t="s">
        <v>24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x14ac:dyDescent="0.25">
      <c r="A7" s="62"/>
      <c r="B7" s="18" t="s">
        <v>0</v>
      </c>
      <c r="C7" s="18"/>
      <c r="D7" s="18"/>
      <c r="E7" s="18"/>
      <c r="F7" s="18"/>
      <c r="G7" s="19"/>
      <c r="H7" s="18" t="s">
        <v>2</v>
      </c>
      <c r="I7" s="18"/>
      <c r="J7" s="18"/>
      <c r="K7" s="18"/>
      <c r="L7" s="18"/>
      <c r="M7" s="18"/>
      <c r="N7" s="20"/>
    </row>
    <row r="8" spans="1:14" x14ac:dyDescent="0.25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0"/>
    </row>
    <row r="9" spans="1:14" x14ac:dyDescent="0.25">
      <c r="A9" s="62"/>
      <c r="B9" s="18" t="s">
        <v>1</v>
      </c>
      <c r="C9" s="18"/>
      <c r="D9" s="18"/>
      <c r="E9" s="18"/>
      <c r="F9" s="18"/>
      <c r="G9" s="11"/>
      <c r="H9" s="18" t="s">
        <v>3</v>
      </c>
      <c r="I9" s="18"/>
      <c r="J9" s="18"/>
      <c r="K9" s="18"/>
      <c r="L9" s="18"/>
      <c r="M9" s="18"/>
      <c r="N9" s="20"/>
    </row>
    <row r="10" spans="1:14" x14ac:dyDescent="0.25">
      <c r="A10" s="62"/>
      <c r="B10" s="18" t="s">
        <v>4</v>
      </c>
      <c r="C10" s="18"/>
      <c r="D10" s="18"/>
      <c r="E10" s="18"/>
      <c r="F10" s="18"/>
      <c r="G10" s="11"/>
      <c r="H10" s="18"/>
      <c r="I10" s="18"/>
      <c r="J10" s="18"/>
      <c r="K10" s="18"/>
      <c r="L10" s="18"/>
      <c r="M10" s="18"/>
      <c r="N10" s="20"/>
    </row>
    <row r="11" spans="1:14" x14ac:dyDescent="0.25">
      <c r="A11" s="6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0"/>
    </row>
    <row r="12" spans="1:14" ht="30" x14ac:dyDescent="0.25">
      <c r="A12" s="62"/>
      <c r="B12" s="18"/>
      <c r="C12" s="18"/>
      <c r="D12" s="18"/>
      <c r="E12" s="18"/>
      <c r="F12" s="18"/>
      <c r="G12" s="18"/>
      <c r="H12" s="18"/>
      <c r="I12" s="21" t="s">
        <v>11</v>
      </c>
      <c r="J12" s="21"/>
      <c r="K12" s="21" t="s">
        <v>12</v>
      </c>
      <c r="L12" s="21"/>
      <c r="M12" s="21" t="s">
        <v>13</v>
      </c>
      <c r="N12" s="20"/>
    </row>
    <row r="13" spans="1:14" x14ac:dyDescent="0.25">
      <c r="A13" s="62"/>
      <c r="B13" s="22" t="s">
        <v>5</v>
      </c>
      <c r="C13" s="23"/>
      <c r="D13" s="23"/>
      <c r="E13" s="23"/>
      <c r="F13" s="23"/>
      <c r="G13" s="24">
        <f>G7</f>
        <v>0</v>
      </c>
      <c r="H13" s="25" t="s">
        <v>2</v>
      </c>
      <c r="I13" s="18"/>
      <c r="J13" s="18"/>
      <c r="K13" s="18"/>
      <c r="L13" s="18"/>
      <c r="M13" s="18"/>
      <c r="N13" s="20"/>
    </row>
    <row r="14" spans="1:14" x14ac:dyDescent="0.25">
      <c r="A14" s="62"/>
      <c r="B14" s="26" t="s">
        <v>6</v>
      </c>
      <c r="C14" s="27"/>
      <c r="D14" s="27"/>
      <c r="E14" s="27"/>
      <c r="F14" s="27"/>
      <c r="G14" s="28">
        <f>ROUNDDOWN(G13,-2)</f>
        <v>0</v>
      </c>
      <c r="H14" s="29" t="s">
        <v>2</v>
      </c>
      <c r="I14" s="18"/>
      <c r="J14" s="18"/>
      <c r="K14" s="18"/>
      <c r="L14" s="18"/>
      <c r="M14" s="18"/>
      <c r="N14" s="20"/>
    </row>
    <row r="15" spans="1:14" x14ac:dyDescent="0.25">
      <c r="A15" s="6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"/>
    </row>
    <row r="16" spans="1:14" x14ac:dyDescent="0.25">
      <c r="A16" s="62" t="s">
        <v>7</v>
      </c>
      <c r="B16" s="30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</row>
    <row r="17" spans="1:14" x14ac:dyDescent="0.25">
      <c r="A17" s="62"/>
      <c r="B17" s="18" t="s">
        <v>9</v>
      </c>
      <c r="C17" s="18"/>
      <c r="D17" s="18"/>
      <c r="E17" s="18"/>
      <c r="F17" s="18"/>
      <c r="G17" s="31">
        <f>G14*0.01</f>
        <v>0</v>
      </c>
      <c r="H17" s="18" t="s">
        <v>2</v>
      </c>
      <c r="I17" s="31">
        <f>G17*0.2</f>
        <v>0</v>
      </c>
      <c r="J17" s="18" t="s">
        <v>2</v>
      </c>
      <c r="K17" s="31">
        <f>G17*0.8</f>
        <v>0</v>
      </c>
      <c r="L17" s="33" t="s">
        <v>2</v>
      </c>
      <c r="M17" s="31">
        <f>K17*0.19</f>
        <v>0</v>
      </c>
      <c r="N17" s="20" t="s">
        <v>2</v>
      </c>
    </row>
    <row r="18" spans="1:14" x14ac:dyDescent="0.25">
      <c r="A18" s="6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0"/>
    </row>
    <row r="19" spans="1:14" x14ac:dyDescent="0.25">
      <c r="A19" s="62" t="s">
        <v>74</v>
      </c>
      <c r="B19" s="30" t="s">
        <v>75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</row>
    <row r="20" spans="1:14" x14ac:dyDescent="0.25">
      <c r="A20" s="62"/>
      <c r="B20" s="18" t="s">
        <v>10</v>
      </c>
      <c r="C20" s="18"/>
      <c r="D20" s="18"/>
      <c r="E20" s="18"/>
      <c r="F20" s="18"/>
      <c r="G20" s="31">
        <f>G14*0.0003*G9</f>
        <v>0</v>
      </c>
      <c r="H20" s="18" t="s">
        <v>2</v>
      </c>
      <c r="I20" s="18"/>
      <c r="J20" s="18"/>
      <c r="K20" s="18"/>
      <c r="L20" s="18"/>
      <c r="M20" s="18"/>
      <c r="N20" s="20"/>
    </row>
    <row r="21" spans="1:14" x14ac:dyDescent="0.25">
      <c r="A21" s="62"/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0"/>
    </row>
    <row r="22" spans="1:14" x14ac:dyDescent="0.25">
      <c r="A22" s="62"/>
      <c r="B22" s="18" t="s">
        <v>15</v>
      </c>
      <c r="C22" s="18"/>
      <c r="D22" s="18"/>
      <c r="E22" s="34">
        <f>G9</f>
        <v>0</v>
      </c>
      <c r="F22" s="18" t="s">
        <v>3</v>
      </c>
      <c r="G22" s="18"/>
      <c r="H22" s="18"/>
      <c r="I22" s="18"/>
      <c r="J22" s="18"/>
      <c r="K22" s="18"/>
      <c r="L22" s="18"/>
      <c r="M22" s="18"/>
      <c r="N22" s="20"/>
    </row>
    <row r="23" spans="1:14" x14ac:dyDescent="0.25">
      <c r="A23" s="62"/>
      <c r="B23" s="18" t="s">
        <v>16</v>
      </c>
      <c r="C23" s="18"/>
      <c r="D23" s="18"/>
      <c r="E23" s="32">
        <f>G10</f>
        <v>0</v>
      </c>
      <c r="F23" s="18" t="s">
        <v>86</v>
      </c>
      <c r="G23" s="18"/>
      <c r="H23" s="18"/>
      <c r="I23" s="18"/>
      <c r="J23" s="18"/>
      <c r="K23" s="18"/>
      <c r="L23" s="18"/>
      <c r="M23" s="18"/>
      <c r="N23" s="20"/>
    </row>
    <row r="24" spans="1:14" x14ac:dyDescent="0.25">
      <c r="A24" s="62"/>
      <c r="B24" s="18" t="s">
        <v>19</v>
      </c>
      <c r="C24" s="18"/>
      <c r="D24" s="18"/>
      <c r="E24" s="32">
        <v>0.3</v>
      </c>
      <c r="F24" s="18" t="s">
        <v>2</v>
      </c>
      <c r="G24" s="31">
        <f>E22*E23*E24</f>
        <v>0</v>
      </c>
      <c r="H24" s="18" t="s">
        <v>2</v>
      </c>
      <c r="I24" s="18"/>
      <c r="J24" s="18"/>
      <c r="K24" s="18"/>
      <c r="L24" s="18"/>
      <c r="M24" s="18"/>
      <c r="N24" s="20"/>
    </row>
    <row r="25" spans="1:14" x14ac:dyDescent="0.25">
      <c r="A25" s="62"/>
      <c r="B25" s="18" t="s">
        <v>20</v>
      </c>
      <c r="C25" s="18"/>
      <c r="D25" s="18"/>
      <c r="E25" s="18"/>
      <c r="F25" s="18"/>
      <c r="G25" s="31">
        <f>G20-G24</f>
        <v>0</v>
      </c>
      <c r="H25" s="18" t="s">
        <v>2</v>
      </c>
      <c r="I25" s="31">
        <f>G25</f>
        <v>0</v>
      </c>
      <c r="J25" s="18" t="s">
        <v>2</v>
      </c>
      <c r="K25" s="18"/>
      <c r="L25" s="18"/>
      <c r="M25" s="18"/>
      <c r="N25" s="20"/>
    </row>
    <row r="26" spans="1:14" x14ac:dyDescent="0.25">
      <c r="A26" s="62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</row>
    <row r="27" spans="1:14" x14ac:dyDescent="0.25">
      <c r="A27" s="62"/>
      <c r="B27" s="18"/>
      <c r="C27" s="18"/>
      <c r="D27" s="18"/>
      <c r="E27" s="47"/>
      <c r="F27" s="47"/>
      <c r="G27" s="47"/>
      <c r="H27" s="47"/>
      <c r="I27" s="48">
        <f>SUM(I17:I25)</f>
        <v>0</v>
      </c>
      <c r="J27" s="47" t="s">
        <v>2</v>
      </c>
      <c r="K27" s="48">
        <f t="shared" ref="K27:M27" si="0">SUM(K17:K25)</f>
        <v>0</v>
      </c>
      <c r="L27" s="47" t="s">
        <v>2</v>
      </c>
      <c r="M27" s="48">
        <f t="shared" si="0"/>
        <v>0</v>
      </c>
      <c r="N27" s="49" t="s">
        <v>2</v>
      </c>
    </row>
    <row r="28" spans="1:14" x14ac:dyDescent="0.25">
      <c r="A28" s="6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0"/>
    </row>
    <row r="29" spans="1:14" x14ac:dyDescent="0.25">
      <c r="A29" s="62"/>
      <c r="B29" s="18" t="s">
        <v>22</v>
      </c>
      <c r="C29" s="18"/>
      <c r="D29" s="18"/>
      <c r="E29" s="18"/>
      <c r="F29" s="18"/>
      <c r="G29" s="18"/>
      <c r="H29" s="18"/>
      <c r="I29" s="18"/>
      <c r="J29" s="18"/>
      <c r="K29" s="31">
        <f>I27+K27</f>
        <v>0</v>
      </c>
      <c r="L29" s="18" t="s">
        <v>2</v>
      </c>
      <c r="M29" s="18"/>
      <c r="N29" s="20"/>
    </row>
    <row r="30" spans="1:14" x14ac:dyDescent="0.25">
      <c r="A30" s="62"/>
      <c r="B30" s="18" t="s">
        <v>23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31">
        <f>M27</f>
        <v>0</v>
      </c>
      <c r="N30" s="20" t="s">
        <v>2</v>
      </c>
    </row>
    <row r="31" spans="1:14" ht="7.5" customHeight="1" thickBot="1" x14ac:dyDescent="0.3">
      <c r="A31" s="6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</row>
    <row r="32" spans="1:14" ht="7.5" customHeight="1" thickBot="1" x14ac:dyDescent="0.3"/>
    <row r="33" spans="1:14" ht="17.25" x14ac:dyDescent="0.25">
      <c r="A33" s="61"/>
      <c r="B33" s="14" t="s">
        <v>83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 x14ac:dyDescent="0.25">
      <c r="A34" s="62"/>
      <c r="B34" s="18" t="s">
        <v>48</v>
      </c>
      <c r="C34" s="18"/>
      <c r="D34" s="18"/>
      <c r="E34" s="18"/>
      <c r="F34" s="18"/>
      <c r="G34" s="19"/>
      <c r="H34" s="18" t="s">
        <v>2</v>
      </c>
      <c r="I34" s="18"/>
      <c r="J34" s="18"/>
      <c r="K34" s="18"/>
      <c r="L34" s="18"/>
      <c r="M34" s="18"/>
      <c r="N34" s="20"/>
    </row>
    <row r="35" spans="1:14" x14ac:dyDescent="0.25">
      <c r="A35" s="62"/>
      <c r="B35" s="64" t="s">
        <v>67</v>
      </c>
      <c r="C35" s="18"/>
      <c r="D35" s="18"/>
      <c r="E35" s="18"/>
      <c r="F35" s="18"/>
      <c r="G35" s="19"/>
      <c r="H35" s="64" t="s">
        <v>28</v>
      </c>
      <c r="I35" s="18"/>
      <c r="J35" s="18"/>
      <c r="K35" s="18"/>
      <c r="L35" s="18"/>
      <c r="M35" s="18"/>
      <c r="N35" s="20"/>
    </row>
    <row r="36" spans="1:14" x14ac:dyDescent="0.25">
      <c r="A36" s="62"/>
      <c r="B36" s="6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0"/>
    </row>
    <row r="37" spans="1:14" ht="30" x14ac:dyDescent="0.25">
      <c r="A37" s="62"/>
      <c r="B37" s="18"/>
      <c r="C37" s="18"/>
      <c r="D37" s="18"/>
      <c r="E37" s="18"/>
      <c r="F37" s="18"/>
      <c r="G37" s="18"/>
      <c r="H37" s="18"/>
      <c r="I37" s="21" t="s">
        <v>38</v>
      </c>
      <c r="J37" s="21"/>
      <c r="K37" s="21" t="s">
        <v>39</v>
      </c>
      <c r="L37" s="21"/>
      <c r="M37" s="21" t="s">
        <v>40</v>
      </c>
      <c r="N37" s="20"/>
    </row>
    <row r="38" spans="1:14" x14ac:dyDescent="0.25">
      <c r="A38" s="6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0"/>
    </row>
    <row r="39" spans="1:14" x14ac:dyDescent="0.25">
      <c r="A39" s="62"/>
      <c r="B39" s="18" t="s">
        <v>47</v>
      </c>
      <c r="C39" s="18"/>
      <c r="D39" s="18"/>
      <c r="E39" s="18"/>
      <c r="F39" s="18"/>
      <c r="G39" s="31">
        <f>G34</f>
        <v>0</v>
      </c>
      <c r="H39" s="18" t="s">
        <v>2</v>
      </c>
      <c r="I39" s="18"/>
      <c r="J39" s="18"/>
      <c r="K39" s="31">
        <f>G39/1.19</f>
        <v>0</v>
      </c>
      <c r="L39" s="18" t="s">
        <v>2</v>
      </c>
      <c r="M39" s="31">
        <f>K39*0.19</f>
        <v>0</v>
      </c>
      <c r="N39" s="20" t="s">
        <v>2</v>
      </c>
    </row>
    <row r="40" spans="1:14" x14ac:dyDescent="0.25">
      <c r="A40" s="6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0"/>
    </row>
    <row r="41" spans="1:14" x14ac:dyDescent="0.25">
      <c r="A41" s="62"/>
      <c r="B41" s="18" t="s">
        <v>30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0"/>
    </row>
    <row r="42" spans="1:14" x14ac:dyDescent="0.25">
      <c r="A42" s="62"/>
      <c r="B42" s="18"/>
      <c r="C42" s="18" t="s">
        <v>31</v>
      </c>
      <c r="D42" s="18"/>
      <c r="E42" s="19"/>
      <c r="F42" s="18" t="s">
        <v>2</v>
      </c>
      <c r="G42" s="31">
        <f>E42/12</f>
        <v>0</v>
      </c>
      <c r="H42" s="18" t="s">
        <v>2</v>
      </c>
      <c r="I42" s="31">
        <f>G42</f>
        <v>0</v>
      </c>
      <c r="J42" s="18" t="s">
        <v>2</v>
      </c>
      <c r="K42" s="18"/>
      <c r="L42" s="18"/>
      <c r="M42" s="18"/>
      <c r="N42" s="20"/>
    </row>
    <row r="43" spans="1:14" x14ac:dyDescent="0.25">
      <c r="A43" s="62"/>
      <c r="B43" s="18"/>
      <c r="C43" s="18" t="s">
        <v>32</v>
      </c>
      <c r="D43" s="18"/>
      <c r="E43" s="19"/>
      <c r="F43" s="18" t="s">
        <v>2</v>
      </c>
      <c r="G43" s="31">
        <f>E43/12</f>
        <v>0</v>
      </c>
      <c r="H43" s="18" t="s">
        <v>2</v>
      </c>
      <c r="I43" s="31">
        <f>G43</f>
        <v>0</v>
      </c>
      <c r="J43" s="18" t="s">
        <v>2</v>
      </c>
      <c r="K43" s="18"/>
      <c r="L43" s="18"/>
      <c r="M43" s="18"/>
      <c r="N43" s="20"/>
    </row>
    <row r="44" spans="1:14" x14ac:dyDescent="0.25">
      <c r="A44" s="62"/>
      <c r="B44" s="18"/>
      <c r="C44" s="18" t="s">
        <v>52</v>
      </c>
      <c r="D44" s="18"/>
      <c r="E44" s="19"/>
      <c r="F44" s="18" t="s">
        <v>2</v>
      </c>
      <c r="G44" s="31">
        <f>E44/12</f>
        <v>0</v>
      </c>
      <c r="H44" s="18" t="s">
        <v>2</v>
      </c>
      <c r="I44" s="33"/>
      <c r="J44" s="18"/>
      <c r="K44" s="31">
        <f>G44/1.19</f>
        <v>0</v>
      </c>
      <c r="L44" s="18" t="s">
        <v>2</v>
      </c>
      <c r="M44" s="31">
        <f>K44*0.19</f>
        <v>0</v>
      </c>
      <c r="N44" s="20" t="s">
        <v>2</v>
      </c>
    </row>
    <row r="45" spans="1:14" x14ac:dyDescent="0.25">
      <c r="A45" s="62"/>
      <c r="B45" s="18"/>
      <c r="C45" s="18" t="s">
        <v>33</v>
      </c>
      <c r="D45" s="18"/>
      <c r="E45" s="19"/>
      <c r="F45" s="18" t="s">
        <v>2</v>
      </c>
      <c r="G45" s="31">
        <f>E45/12</f>
        <v>0</v>
      </c>
      <c r="H45" s="18" t="s">
        <v>2</v>
      </c>
      <c r="I45" s="18"/>
      <c r="J45" s="18"/>
      <c r="K45" s="31">
        <f>G45/1.19</f>
        <v>0</v>
      </c>
      <c r="L45" s="18" t="s">
        <v>2</v>
      </c>
      <c r="M45" s="31">
        <f>K45*0.19</f>
        <v>0</v>
      </c>
      <c r="N45" s="20" t="s">
        <v>2</v>
      </c>
    </row>
    <row r="46" spans="1:14" x14ac:dyDescent="0.25">
      <c r="A46" s="62"/>
      <c r="B46" s="18"/>
      <c r="C46" s="18" t="s">
        <v>34</v>
      </c>
      <c r="D46" s="18"/>
      <c r="E46" s="19"/>
      <c r="F46" s="18" t="s">
        <v>2</v>
      </c>
      <c r="G46" s="31">
        <f>E46/12</f>
        <v>0</v>
      </c>
      <c r="H46" s="18" t="s">
        <v>2</v>
      </c>
      <c r="I46" s="18"/>
      <c r="J46" s="18"/>
      <c r="K46" s="31">
        <f>G46/1.19</f>
        <v>0</v>
      </c>
      <c r="L46" s="18" t="s">
        <v>2</v>
      </c>
      <c r="M46" s="31">
        <f>K46*0.19</f>
        <v>0</v>
      </c>
      <c r="N46" s="20" t="s">
        <v>2</v>
      </c>
    </row>
    <row r="47" spans="1:14" x14ac:dyDescent="0.25">
      <c r="A47" s="6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</row>
    <row r="48" spans="1:14" x14ac:dyDescent="0.25">
      <c r="A48" s="62"/>
      <c r="B48" s="18"/>
      <c r="C48" s="18"/>
      <c r="D48" s="18"/>
      <c r="E48" s="47"/>
      <c r="F48" s="47"/>
      <c r="G48" s="47"/>
      <c r="H48" s="47"/>
      <c r="I48" s="48">
        <f>SUM(I39:I46)</f>
        <v>0</v>
      </c>
      <c r="J48" s="47" t="s">
        <v>2</v>
      </c>
      <c r="K48" s="48">
        <f>SUM(K39:K46)</f>
        <v>0</v>
      </c>
      <c r="L48" s="47" t="s">
        <v>2</v>
      </c>
      <c r="M48" s="48">
        <f>SUM(M39:M46)</f>
        <v>0</v>
      </c>
      <c r="N48" s="49" t="s">
        <v>2</v>
      </c>
    </row>
    <row r="49" spans="1:14" x14ac:dyDescent="0.25">
      <c r="A49" s="6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/>
    </row>
    <row r="50" spans="1:14" x14ac:dyDescent="0.25">
      <c r="A50" s="62"/>
      <c r="B50" s="18" t="s">
        <v>36</v>
      </c>
      <c r="C50" s="18"/>
      <c r="D50" s="18"/>
      <c r="E50" s="18"/>
      <c r="F50" s="18"/>
      <c r="G50" s="18"/>
      <c r="H50" s="18"/>
      <c r="I50" s="18"/>
      <c r="J50" s="18"/>
      <c r="K50" s="31">
        <f>I48+K48</f>
        <v>0</v>
      </c>
      <c r="L50" s="18" t="s">
        <v>2</v>
      </c>
      <c r="M50" s="18"/>
      <c r="N50" s="20"/>
    </row>
    <row r="51" spans="1:14" x14ac:dyDescent="0.25">
      <c r="A51" s="62"/>
      <c r="B51" s="18" t="s">
        <v>41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31">
        <f>M48</f>
        <v>0</v>
      </c>
      <c r="N51" s="20" t="s">
        <v>2</v>
      </c>
    </row>
    <row r="52" spans="1:14" ht="7.5" customHeight="1" thickBot="1" x14ac:dyDescent="0.3">
      <c r="A52" s="6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7.5" customHeight="1" thickBot="1" x14ac:dyDescent="0.3"/>
    <row r="54" spans="1:14" ht="17.25" x14ac:dyDescent="0.25">
      <c r="A54" s="61"/>
      <c r="B54" s="14" t="s">
        <v>51</v>
      </c>
      <c r="C54" s="15"/>
      <c r="D54" s="15"/>
      <c r="E54" s="15"/>
      <c r="F54" s="15"/>
      <c r="G54" s="15"/>
      <c r="H54" s="15"/>
      <c r="I54" s="15"/>
      <c r="J54" s="15"/>
      <c r="K54" s="39" t="s">
        <v>72</v>
      </c>
      <c r="L54" s="39"/>
      <c r="M54" s="39" t="s">
        <v>73</v>
      </c>
      <c r="N54" s="16"/>
    </row>
    <row r="55" spans="1:14" x14ac:dyDescent="0.25">
      <c r="A55" s="62"/>
      <c r="B55" s="18" t="s">
        <v>42</v>
      </c>
      <c r="C55" s="18"/>
      <c r="D55" s="18"/>
      <c r="E55" s="18"/>
      <c r="F55" s="18"/>
      <c r="G55" s="18"/>
      <c r="H55" s="18"/>
      <c r="I55" s="18"/>
      <c r="J55" s="18"/>
      <c r="K55" s="31">
        <f>K29*12</f>
        <v>0</v>
      </c>
      <c r="L55" s="18" t="s">
        <v>2</v>
      </c>
      <c r="M55" s="18"/>
      <c r="N55" s="20"/>
    </row>
    <row r="56" spans="1:14" x14ac:dyDescent="0.25">
      <c r="A56" s="62"/>
      <c r="B56" s="18" t="s">
        <v>43</v>
      </c>
      <c r="C56" s="18"/>
      <c r="D56" s="18"/>
      <c r="E56" s="18"/>
      <c r="F56" s="18"/>
      <c r="G56" s="18"/>
      <c r="H56" s="18"/>
      <c r="I56" s="18"/>
      <c r="J56" s="18"/>
      <c r="K56" s="31">
        <f>K50*12</f>
        <v>0</v>
      </c>
      <c r="L56" s="18" t="s">
        <v>2</v>
      </c>
      <c r="M56" s="18"/>
      <c r="N56" s="20"/>
    </row>
    <row r="57" spans="1:14" x14ac:dyDescent="0.25">
      <c r="A57" s="62"/>
      <c r="B57" s="18" t="s">
        <v>44</v>
      </c>
      <c r="C57" s="18"/>
      <c r="D57" s="18"/>
      <c r="E57" s="18"/>
      <c r="F57" s="18"/>
      <c r="G57" s="18"/>
      <c r="H57" s="18"/>
      <c r="I57" s="18"/>
      <c r="J57" s="18"/>
      <c r="K57" s="31">
        <f>K55-K56</f>
        <v>0</v>
      </c>
      <c r="L57" s="18" t="s">
        <v>2</v>
      </c>
      <c r="M57" s="18"/>
      <c r="N57" s="20"/>
    </row>
    <row r="58" spans="1:14" x14ac:dyDescent="0.25">
      <c r="A58" s="62"/>
      <c r="B58" s="18" t="s">
        <v>57</v>
      </c>
      <c r="C58" s="40">
        <v>0.35</v>
      </c>
      <c r="D58" s="18" t="s">
        <v>70</v>
      </c>
      <c r="E58" s="18"/>
      <c r="F58" s="18"/>
      <c r="G58" s="18"/>
      <c r="H58" s="18"/>
      <c r="I58" s="18"/>
      <c r="J58" s="18"/>
      <c r="K58" s="45">
        <f>K57*C58</f>
        <v>0</v>
      </c>
      <c r="L58" s="18" t="s">
        <v>2</v>
      </c>
      <c r="M58" s="18"/>
      <c r="N58" s="20"/>
    </row>
    <row r="59" spans="1:14" x14ac:dyDescent="0.25">
      <c r="A59" s="6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20"/>
    </row>
    <row r="60" spans="1:14" x14ac:dyDescent="0.25">
      <c r="A60" s="62"/>
      <c r="B60" s="18" t="s">
        <v>45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1">
        <f>M30*12</f>
        <v>0</v>
      </c>
      <c r="N60" s="20" t="s">
        <v>2</v>
      </c>
    </row>
    <row r="61" spans="1:14" x14ac:dyDescent="0.25">
      <c r="A61" s="62"/>
      <c r="B61" s="18" t="s">
        <v>49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1">
        <f>M51*12</f>
        <v>0</v>
      </c>
      <c r="N61" s="20" t="s">
        <v>2</v>
      </c>
    </row>
    <row r="62" spans="1:14" x14ac:dyDescent="0.25">
      <c r="A62" s="62"/>
      <c r="B62" s="18" t="s">
        <v>84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45">
        <f>M60-M61</f>
        <v>0</v>
      </c>
      <c r="N62" s="20" t="s">
        <v>2</v>
      </c>
    </row>
    <row r="63" spans="1:14" ht="7.5" customHeight="1" thickBot="1" x14ac:dyDescent="0.3">
      <c r="A63" s="63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7"/>
    </row>
    <row r="64" spans="1:14" ht="7.5" customHeight="1" thickBot="1" x14ac:dyDescent="0.3"/>
    <row r="65" spans="1:14" ht="17.25" x14ac:dyDescent="0.25">
      <c r="A65" s="61"/>
      <c r="B65" s="14" t="s">
        <v>53</v>
      </c>
      <c r="C65" s="15"/>
      <c r="D65" s="15"/>
      <c r="E65" s="15"/>
      <c r="F65" s="15"/>
      <c r="G65" s="15"/>
      <c r="H65" s="15"/>
      <c r="I65" s="15"/>
      <c r="J65" s="15"/>
      <c r="K65" s="39" t="s">
        <v>72</v>
      </c>
      <c r="L65" s="39"/>
      <c r="M65" s="39" t="s">
        <v>73</v>
      </c>
      <c r="N65" s="16"/>
    </row>
    <row r="66" spans="1:14" ht="9" customHeight="1" x14ac:dyDescent="0.25">
      <c r="A66" s="62"/>
      <c r="B66" s="68"/>
      <c r="C66" s="18"/>
      <c r="D66" s="18"/>
      <c r="E66" s="18"/>
      <c r="F66" s="18"/>
      <c r="G66" s="18"/>
      <c r="H66" s="18"/>
      <c r="I66" s="18"/>
      <c r="J66" s="18"/>
      <c r="K66" s="55"/>
      <c r="L66" s="55"/>
      <c r="M66" s="55"/>
      <c r="N66" s="20"/>
    </row>
    <row r="67" spans="1:14" x14ac:dyDescent="0.25">
      <c r="A67" s="62"/>
      <c r="B67" s="18" t="s">
        <v>55</v>
      </c>
      <c r="C67" s="18"/>
      <c r="D67" s="18"/>
      <c r="E67" s="42">
        <f>G35</f>
        <v>0</v>
      </c>
      <c r="F67" s="18" t="s">
        <v>28</v>
      </c>
      <c r="G67" s="18"/>
      <c r="H67" s="18"/>
      <c r="I67" s="18"/>
      <c r="J67" s="18"/>
      <c r="K67" s="18"/>
      <c r="L67" s="18"/>
      <c r="M67" s="18"/>
      <c r="N67" s="20"/>
    </row>
    <row r="68" spans="1:14" x14ac:dyDescent="0.25">
      <c r="A68" s="62"/>
      <c r="B68" s="65" t="s">
        <v>68</v>
      </c>
      <c r="C68" s="44"/>
      <c r="D68" s="44"/>
      <c r="E68" s="18" t="s">
        <v>70</v>
      </c>
      <c r="F68" s="44"/>
      <c r="G68" s="44"/>
      <c r="H68" s="44"/>
      <c r="I68" s="66"/>
      <c r="J68" s="66"/>
      <c r="K68" s="45">
        <f>E67*K58</f>
        <v>0</v>
      </c>
      <c r="L68" s="18" t="s">
        <v>2</v>
      </c>
      <c r="M68" s="44"/>
      <c r="N68" s="67"/>
    </row>
    <row r="69" spans="1:14" x14ac:dyDescent="0.25">
      <c r="A69" s="62"/>
      <c r="B69" s="65" t="s">
        <v>59</v>
      </c>
      <c r="C69" s="44"/>
      <c r="D69" s="44"/>
      <c r="E69" s="18" t="s">
        <v>70</v>
      </c>
      <c r="F69" s="44"/>
      <c r="G69" s="44"/>
      <c r="H69" s="44"/>
      <c r="I69" s="44"/>
      <c r="J69" s="44"/>
      <c r="K69" s="44"/>
      <c r="L69" s="44"/>
      <c r="M69" s="45">
        <f>M62*E67</f>
        <v>0</v>
      </c>
      <c r="N69" s="20" t="s">
        <v>2</v>
      </c>
    </row>
    <row r="70" spans="1:14" ht="15.75" thickBot="1" x14ac:dyDescent="0.3">
      <c r="A70" s="63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</row>
    <row r="71" spans="1:14" ht="25.5" customHeight="1" x14ac:dyDescent="0.25">
      <c r="A71" s="73" t="s">
        <v>85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</sheetData>
  <sheetProtection algorithmName="SHA-512" hashValue="Fv6pe9Gm13sLTAidfZnjtzB5VWAn0xhI11UWu7S4rW5GwHf+hSUDCXmWzNGf8QehYcRSdAGY9qXtUqV9BXLQ5g==" saltValue="GFVrnMcZLUZPlU7ZK86YHA==" spinCount="100000" sheet="1" objects="1" scenarios="1"/>
  <mergeCells count="1">
    <mergeCell ref="A71:N71"/>
  </mergeCells>
  <conditionalFormatting sqref="K68">
    <cfRule type="expression" dxfId="13" priority="7">
      <formula>K68&gt;0</formula>
    </cfRule>
    <cfRule type="expression" dxfId="12" priority="8">
      <formula>K68&lt;0</formula>
    </cfRule>
  </conditionalFormatting>
  <conditionalFormatting sqref="M69">
    <cfRule type="expression" dxfId="11" priority="5">
      <formula>M69&gt;0</formula>
    </cfRule>
    <cfRule type="expression" dxfId="10" priority="6">
      <formula>M69&lt;0</formula>
    </cfRule>
  </conditionalFormatting>
  <conditionalFormatting sqref="K58">
    <cfRule type="expression" dxfId="9" priority="3">
      <formula>K58&gt;0</formula>
    </cfRule>
    <cfRule type="expression" dxfId="8" priority="4">
      <formula>K58&lt;0</formula>
    </cfRule>
  </conditionalFormatting>
  <conditionalFormatting sqref="M62">
    <cfRule type="expression" dxfId="7" priority="1">
      <formula>M62&gt;0</formula>
    </cfRule>
    <cfRule type="expression" dxfId="6" priority="2">
      <formula>M62&lt;0</formula>
    </cfRule>
  </conditionalFormatting>
  <printOptions horizontalCentered="1"/>
  <pageMargins left="0.39370078740157483" right="0.59055118110236227" top="0.48812499999999998" bottom="0.59055118110236227" header="0.31496062992125984" footer="0.31496062992125984"/>
  <pageSetup paperSize="9" scale="66" orientation="portrait" r:id="rId1"/>
  <headerFooter>
    <oddHeader>&amp;C&amp;"-,Fett"&amp;14 &amp;K0070C01% Regelung Firmenwagen - Berechnung für USt.-pflt. Unternehmer
&lt; (Leasing) &gt;</oddHeader>
    <oddFooter>&amp;L&amp;A&amp;RAusdruck vom:  &amp;D  /  &amp;T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3:K66"/>
  <sheetViews>
    <sheetView showGridLines="0" zoomScaleNormal="100" workbookViewId="0"/>
  </sheetViews>
  <sheetFormatPr baseColWidth="10" defaultRowHeight="15" x14ac:dyDescent="0.25"/>
  <cols>
    <col min="1" max="1" width="3.7109375" style="10" customWidth="1"/>
    <col min="2" max="3" width="11.42578125" style="10"/>
    <col min="4" max="4" width="23.28515625" style="10" customWidth="1"/>
    <col min="5" max="5" width="13.5703125" style="10" customWidth="1"/>
    <col min="6" max="6" width="4.85546875" style="10" customWidth="1"/>
    <col min="7" max="7" width="13.5703125" style="10" customWidth="1"/>
    <col min="8" max="8" width="3.7109375" style="10" bestFit="1" customWidth="1"/>
    <col min="9" max="9" width="13.5703125" style="10" customWidth="1"/>
    <col min="10" max="11" width="2" style="10" customWidth="1"/>
    <col min="12" max="16384" width="11.42578125" style="10"/>
  </cols>
  <sheetData>
    <row r="3" spans="1:11" x14ac:dyDescent="0.25">
      <c r="G3" s="11"/>
      <c r="H3" s="10" t="s">
        <v>21</v>
      </c>
      <c r="I3" s="10" t="s">
        <v>17</v>
      </c>
    </row>
    <row r="4" spans="1:11" x14ac:dyDescent="0.25">
      <c r="G4" s="12"/>
      <c r="H4" s="10" t="s">
        <v>21</v>
      </c>
      <c r="I4" s="10" t="s">
        <v>18</v>
      </c>
    </row>
    <row r="5" spans="1:11" ht="7.5" customHeight="1" thickBot="1" x14ac:dyDescent="0.3"/>
    <row r="6" spans="1:11" ht="17.25" x14ac:dyDescent="0.25">
      <c r="A6" s="13"/>
      <c r="B6" s="14" t="s">
        <v>24</v>
      </c>
      <c r="C6" s="15"/>
      <c r="D6" s="15"/>
      <c r="E6" s="15"/>
      <c r="F6" s="15"/>
      <c r="G6" s="15"/>
      <c r="H6" s="15"/>
      <c r="I6" s="15"/>
      <c r="J6" s="15"/>
      <c r="K6" s="16"/>
    </row>
    <row r="7" spans="1:11" x14ac:dyDescent="0.25">
      <c r="A7" s="17"/>
      <c r="B7" s="18" t="s">
        <v>0</v>
      </c>
      <c r="C7" s="18"/>
      <c r="D7" s="18"/>
      <c r="E7" s="18"/>
      <c r="F7" s="18"/>
      <c r="G7" s="19"/>
      <c r="H7" s="18" t="s">
        <v>2</v>
      </c>
      <c r="I7" s="18"/>
      <c r="J7" s="18"/>
      <c r="K7" s="20"/>
    </row>
    <row r="8" spans="1:11" ht="7.5" customHeight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20"/>
    </row>
    <row r="9" spans="1:11" x14ac:dyDescent="0.25">
      <c r="A9" s="17"/>
      <c r="B9" s="18" t="s">
        <v>50</v>
      </c>
      <c r="C9" s="18"/>
      <c r="D9" s="18"/>
      <c r="E9" s="18"/>
      <c r="F9" s="18"/>
      <c r="G9" s="11"/>
      <c r="H9" s="18" t="s">
        <v>3</v>
      </c>
      <c r="I9" s="18"/>
      <c r="J9" s="18"/>
      <c r="K9" s="20"/>
    </row>
    <row r="10" spans="1:11" x14ac:dyDescent="0.25">
      <c r="A10" s="17"/>
      <c r="B10" s="18" t="s">
        <v>4</v>
      </c>
      <c r="C10" s="18"/>
      <c r="D10" s="18"/>
      <c r="E10" s="18"/>
      <c r="F10" s="18"/>
      <c r="G10" s="11"/>
      <c r="H10" s="18"/>
      <c r="I10" s="18"/>
      <c r="J10" s="18"/>
      <c r="K10" s="20"/>
    </row>
    <row r="11" spans="1:11" ht="7.5" customHeigh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20"/>
    </row>
    <row r="12" spans="1:11" ht="30" x14ac:dyDescent="0.25">
      <c r="A12" s="17"/>
      <c r="B12" s="18"/>
      <c r="C12" s="18"/>
      <c r="D12" s="18"/>
      <c r="E12" s="18"/>
      <c r="F12" s="18"/>
      <c r="G12" s="18"/>
      <c r="H12" s="18"/>
      <c r="I12" s="21" t="s">
        <v>11</v>
      </c>
      <c r="J12" s="21"/>
      <c r="K12" s="20"/>
    </row>
    <row r="13" spans="1:11" x14ac:dyDescent="0.25">
      <c r="A13" s="17"/>
      <c r="B13" s="22" t="s">
        <v>5</v>
      </c>
      <c r="C13" s="23"/>
      <c r="D13" s="23"/>
      <c r="E13" s="23"/>
      <c r="F13" s="23"/>
      <c r="G13" s="24">
        <f>G7</f>
        <v>0</v>
      </c>
      <c r="H13" s="25" t="s">
        <v>2</v>
      </c>
      <c r="I13" s="18"/>
      <c r="J13" s="18"/>
      <c r="K13" s="20"/>
    </row>
    <row r="14" spans="1:11" x14ac:dyDescent="0.25">
      <c r="A14" s="17"/>
      <c r="B14" s="26" t="s">
        <v>6</v>
      </c>
      <c r="C14" s="27"/>
      <c r="D14" s="27"/>
      <c r="E14" s="27"/>
      <c r="F14" s="27"/>
      <c r="G14" s="28">
        <f>ROUNDDOWN(G13,-2)</f>
        <v>0</v>
      </c>
      <c r="H14" s="29" t="s">
        <v>2</v>
      </c>
      <c r="I14" s="18"/>
      <c r="J14" s="18"/>
      <c r="K14" s="20"/>
    </row>
    <row r="15" spans="1:11" ht="7.5" customHeight="1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20"/>
    </row>
    <row r="16" spans="1:11" x14ac:dyDescent="0.25">
      <c r="A16" s="51" t="s">
        <v>7</v>
      </c>
      <c r="B16" s="30" t="s">
        <v>8</v>
      </c>
      <c r="C16" s="18"/>
      <c r="D16" s="18"/>
      <c r="E16" s="18"/>
      <c r="F16" s="18"/>
      <c r="G16" s="18"/>
      <c r="H16" s="18"/>
      <c r="I16" s="18"/>
      <c r="J16" s="18"/>
      <c r="K16" s="20"/>
    </row>
    <row r="17" spans="1:11" x14ac:dyDescent="0.25">
      <c r="A17" s="52"/>
      <c r="B17" s="18" t="s">
        <v>9</v>
      </c>
      <c r="C17" s="18"/>
      <c r="D17" s="18"/>
      <c r="E17" s="18"/>
      <c r="F17" s="18"/>
      <c r="G17" s="31">
        <f>G14*0.01</f>
        <v>0</v>
      </c>
      <c r="H17" s="18" t="s">
        <v>2</v>
      </c>
      <c r="I17" s="31">
        <f>G17</f>
        <v>0</v>
      </c>
      <c r="J17" s="18" t="s">
        <v>2</v>
      </c>
      <c r="K17" s="20"/>
    </row>
    <row r="18" spans="1:11" ht="7.5" customHeight="1" x14ac:dyDescent="0.25">
      <c r="A18" s="52"/>
      <c r="B18" s="18"/>
      <c r="C18" s="18"/>
      <c r="D18" s="18"/>
      <c r="E18" s="18"/>
      <c r="F18" s="18"/>
      <c r="G18" s="18"/>
      <c r="H18" s="18"/>
      <c r="I18" s="18"/>
      <c r="J18" s="18"/>
      <c r="K18" s="20"/>
    </row>
    <row r="19" spans="1:11" x14ac:dyDescent="0.25">
      <c r="A19" s="51" t="s">
        <v>74</v>
      </c>
      <c r="B19" s="50" t="s">
        <v>75</v>
      </c>
      <c r="C19" s="18"/>
      <c r="D19" s="18"/>
      <c r="E19" s="18"/>
      <c r="F19" s="18"/>
      <c r="G19" s="18"/>
      <c r="H19" s="18"/>
      <c r="I19" s="18"/>
      <c r="J19" s="18"/>
      <c r="K19" s="20"/>
    </row>
    <row r="20" spans="1:11" x14ac:dyDescent="0.25">
      <c r="A20" s="17"/>
      <c r="B20" s="18" t="s">
        <v>10</v>
      </c>
      <c r="C20" s="18"/>
      <c r="D20" s="18"/>
      <c r="E20" s="18"/>
      <c r="F20" s="18"/>
      <c r="G20" s="31">
        <f>G14*0.0003*G9</f>
        <v>0</v>
      </c>
      <c r="H20" s="18" t="s">
        <v>2</v>
      </c>
      <c r="I20" s="18"/>
      <c r="J20" s="18"/>
      <c r="K20" s="20"/>
    </row>
    <row r="21" spans="1:11" x14ac:dyDescent="0.25">
      <c r="A21" s="17"/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20"/>
    </row>
    <row r="22" spans="1:11" x14ac:dyDescent="0.25">
      <c r="A22" s="17"/>
      <c r="B22" s="18" t="s">
        <v>15</v>
      </c>
      <c r="C22" s="18"/>
      <c r="D22" s="18"/>
      <c r="E22" s="34">
        <f>G9</f>
        <v>0</v>
      </c>
      <c r="F22" s="18" t="s">
        <v>3</v>
      </c>
      <c r="G22" s="18"/>
      <c r="H22" s="18"/>
      <c r="I22" s="18"/>
      <c r="J22" s="18"/>
      <c r="K22" s="20"/>
    </row>
    <row r="23" spans="1:11" x14ac:dyDescent="0.25">
      <c r="A23" s="17"/>
      <c r="B23" s="18" t="s">
        <v>16</v>
      </c>
      <c r="C23" s="18"/>
      <c r="D23" s="18"/>
      <c r="E23" s="32">
        <f>G10</f>
        <v>0</v>
      </c>
      <c r="F23" s="18" t="s">
        <v>86</v>
      </c>
      <c r="G23" s="18"/>
      <c r="H23" s="18"/>
      <c r="I23" s="18"/>
      <c r="J23" s="18"/>
      <c r="K23" s="20"/>
    </row>
    <row r="24" spans="1:11" x14ac:dyDescent="0.25">
      <c r="A24" s="17"/>
      <c r="B24" s="18" t="s">
        <v>19</v>
      </c>
      <c r="C24" s="18"/>
      <c r="D24" s="18"/>
      <c r="E24" s="32">
        <v>0.3</v>
      </c>
      <c r="F24" s="18" t="s">
        <v>2</v>
      </c>
      <c r="G24" s="31">
        <f>E22*E23*E24</f>
        <v>0</v>
      </c>
      <c r="H24" s="18" t="s">
        <v>2</v>
      </c>
      <c r="I24" s="18"/>
      <c r="J24" s="18"/>
      <c r="K24" s="20"/>
    </row>
    <row r="25" spans="1:11" x14ac:dyDescent="0.25">
      <c r="A25" s="17"/>
      <c r="B25" s="18" t="s">
        <v>20</v>
      </c>
      <c r="C25" s="18"/>
      <c r="D25" s="18"/>
      <c r="E25" s="18"/>
      <c r="F25" s="18"/>
      <c r="G25" s="31">
        <f>G20-G24</f>
        <v>0</v>
      </c>
      <c r="H25" s="18" t="s">
        <v>2</v>
      </c>
      <c r="I25" s="31">
        <f>G25</f>
        <v>0</v>
      </c>
      <c r="J25" s="18" t="s">
        <v>2</v>
      </c>
      <c r="K25" s="20"/>
    </row>
    <row r="26" spans="1:11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x14ac:dyDescent="0.25">
      <c r="A27" s="17"/>
      <c r="B27" s="18"/>
      <c r="C27" s="18"/>
      <c r="D27" s="18"/>
      <c r="E27" s="47"/>
      <c r="F27" s="47"/>
      <c r="G27" s="47"/>
      <c r="H27" s="47"/>
      <c r="I27" s="48">
        <f>SUM(I17:I25)</f>
        <v>0</v>
      </c>
      <c r="J27" s="47" t="s">
        <v>2</v>
      </c>
      <c r="K27" s="49"/>
    </row>
    <row r="28" spans="1:11" ht="7.5" customHeigh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x14ac:dyDescent="0.25">
      <c r="A29" s="17"/>
      <c r="B29" s="18" t="s">
        <v>22</v>
      </c>
      <c r="C29" s="18"/>
      <c r="D29" s="18"/>
      <c r="E29" s="18"/>
      <c r="F29" s="18"/>
      <c r="G29" s="18"/>
      <c r="H29" s="18"/>
      <c r="I29" s="31">
        <f>I27</f>
        <v>0</v>
      </c>
      <c r="J29" s="18" t="s">
        <v>2</v>
      </c>
      <c r="K29" s="20"/>
    </row>
    <row r="30" spans="1:11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5.75" thickBot="1" x14ac:dyDescent="0.3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7.5" customHeight="1" thickBo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7.25" x14ac:dyDescent="0.25">
      <c r="A33" s="13"/>
      <c r="B33" s="14" t="s">
        <v>69</v>
      </c>
      <c r="C33" s="15"/>
      <c r="D33" s="15"/>
      <c r="E33" s="15"/>
      <c r="F33" s="15"/>
      <c r="G33" s="15"/>
      <c r="H33" s="15"/>
      <c r="I33" s="15"/>
      <c r="J33" s="15"/>
      <c r="K33" s="16"/>
    </row>
    <row r="34" spans="1:11" x14ac:dyDescent="0.25">
      <c r="A34" s="17"/>
      <c r="B34" s="18" t="s">
        <v>25</v>
      </c>
      <c r="C34" s="18"/>
      <c r="D34" s="18"/>
      <c r="E34" s="18"/>
      <c r="F34" s="18"/>
      <c r="G34" s="19"/>
      <c r="H34" s="18" t="s">
        <v>2</v>
      </c>
      <c r="I34" s="38"/>
      <c r="J34" s="18"/>
      <c r="K34" s="20"/>
    </row>
    <row r="35" spans="1:11" x14ac:dyDescent="0.25">
      <c r="A35" s="17"/>
      <c r="B35" s="18" t="s">
        <v>26</v>
      </c>
      <c r="C35" s="18"/>
      <c r="D35" s="18"/>
      <c r="E35" s="18"/>
      <c r="F35" s="18"/>
      <c r="G35" s="31">
        <f>G34*0.19</f>
        <v>0</v>
      </c>
      <c r="H35" s="18" t="s">
        <v>2</v>
      </c>
      <c r="I35" s="18"/>
      <c r="J35" s="18"/>
      <c r="K35" s="20"/>
    </row>
    <row r="36" spans="1:11" x14ac:dyDescent="0.25">
      <c r="A36" s="17"/>
      <c r="B36" s="18" t="s">
        <v>54</v>
      </c>
      <c r="C36" s="18"/>
      <c r="D36" s="18"/>
      <c r="E36" s="18"/>
      <c r="F36" s="18"/>
      <c r="G36" s="19"/>
      <c r="H36" s="18" t="s">
        <v>28</v>
      </c>
      <c r="I36" s="18"/>
      <c r="J36" s="18"/>
      <c r="K36" s="20"/>
    </row>
    <row r="37" spans="1:11" ht="7.5" customHeight="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30" x14ac:dyDescent="0.25">
      <c r="A38" s="17"/>
      <c r="B38" s="18"/>
      <c r="C38" s="18"/>
      <c r="D38" s="18"/>
      <c r="E38" s="18"/>
      <c r="F38" s="18"/>
      <c r="G38" s="18"/>
      <c r="H38" s="18"/>
      <c r="I38" s="21" t="s">
        <v>38</v>
      </c>
      <c r="J38" s="21"/>
      <c r="K38" s="20"/>
    </row>
    <row r="39" spans="1:11" ht="7.5" customHeight="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x14ac:dyDescent="0.25">
      <c r="A40" s="17"/>
      <c r="B40" s="18" t="s">
        <v>27</v>
      </c>
      <c r="C40" s="18"/>
      <c r="D40" s="19"/>
      <c r="E40" s="18" t="s">
        <v>28</v>
      </c>
      <c r="F40" s="18"/>
      <c r="G40" s="18"/>
      <c r="H40" s="18"/>
      <c r="I40" s="18"/>
      <c r="J40" s="18"/>
      <c r="K40" s="20"/>
    </row>
    <row r="41" spans="1:11" x14ac:dyDescent="0.25">
      <c r="A41" s="17"/>
      <c r="B41" s="18" t="s">
        <v>29</v>
      </c>
      <c r="C41" s="18"/>
      <c r="D41" s="18"/>
      <c r="E41" s="18"/>
      <c r="F41" s="18"/>
      <c r="G41" s="31" t="e">
        <f>G34/D40/12</f>
        <v>#DIV/0!</v>
      </c>
      <c r="H41" s="18" t="s">
        <v>2</v>
      </c>
      <c r="I41" s="31" t="e">
        <f>G41</f>
        <v>#DIV/0!</v>
      </c>
      <c r="J41" s="18" t="s">
        <v>2</v>
      </c>
      <c r="K41" s="20"/>
    </row>
    <row r="42" spans="1:11" ht="7.5" customHeight="1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x14ac:dyDescent="0.25">
      <c r="A43" s="17"/>
      <c r="B43" s="18" t="s">
        <v>30</v>
      </c>
      <c r="C43" s="18"/>
      <c r="D43" s="18"/>
      <c r="E43" s="18"/>
      <c r="F43" s="18"/>
      <c r="G43" s="18"/>
      <c r="H43" s="18"/>
      <c r="I43" s="18"/>
      <c r="J43" s="18"/>
      <c r="K43" s="20"/>
    </row>
    <row r="44" spans="1:11" x14ac:dyDescent="0.25">
      <c r="A44" s="17"/>
      <c r="B44" s="18"/>
      <c r="C44" s="18" t="s">
        <v>31</v>
      </c>
      <c r="D44" s="18"/>
      <c r="E44" s="19"/>
      <c r="F44" s="18" t="s">
        <v>2</v>
      </c>
      <c r="G44" s="31">
        <f>E44/12</f>
        <v>0</v>
      </c>
      <c r="H44" s="18" t="s">
        <v>2</v>
      </c>
      <c r="I44" s="31">
        <f>G44</f>
        <v>0</v>
      </c>
      <c r="J44" s="18" t="s">
        <v>2</v>
      </c>
      <c r="K44" s="20"/>
    </row>
    <row r="45" spans="1:11" x14ac:dyDescent="0.25">
      <c r="A45" s="17"/>
      <c r="B45" s="18"/>
      <c r="C45" s="18" t="s">
        <v>32</v>
      </c>
      <c r="D45" s="18"/>
      <c r="E45" s="19"/>
      <c r="F45" s="18" t="s">
        <v>2</v>
      </c>
      <c r="G45" s="31">
        <f>E45/12</f>
        <v>0</v>
      </c>
      <c r="H45" s="18" t="s">
        <v>2</v>
      </c>
      <c r="I45" s="31">
        <f t="shared" ref="I45:I48" si="0">G45</f>
        <v>0</v>
      </c>
      <c r="J45" s="18" t="s">
        <v>2</v>
      </c>
      <c r="K45" s="20"/>
    </row>
    <row r="46" spans="1:11" x14ac:dyDescent="0.25">
      <c r="A46" s="17"/>
      <c r="B46" s="18"/>
      <c r="C46" s="18" t="s">
        <v>52</v>
      </c>
      <c r="D46" s="18"/>
      <c r="E46" s="19"/>
      <c r="F46" s="18" t="s">
        <v>2</v>
      </c>
      <c r="G46" s="31">
        <f>E46/12</f>
        <v>0</v>
      </c>
      <c r="H46" s="18" t="s">
        <v>2</v>
      </c>
      <c r="I46" s="31">
        <f t="shared" si="0"/>
        <v>0</v>
      </c>
      <c r="J46" s="18" t="s">
        <v>2</v>
      </c>
      <c r="K46" s="20"/>
    </row>
    <row r="47" spans="1:11" x14ac:dyDescent="0.25">
      <c r="A47" s="17"/>
      <c r="B47" s="18"/>
      <c r="C47" s="18" t="s">
        <v>33</v>
      </c>
      <c r="D47" s="18"/>
      <c r="E47" s="19"/>
      <c r="F47" s="18" t="s">
        <v>2</v>
      </c>
      <c r="G47" s="31">
        <f>E47/12</f>
        <v>0</v>
      </c>
      <c r="H47" s="18" t="s">
        <v>2</v>
      </c>
      <c r="I47" s="31">
        <f t="shared" si="0"/>
        <v>0</v>
      </c>
      <c r="J47" s="18" t="s">
        <v>2</v>
      </c>
      <c r="K47" s="20"/>
    </row>
    <row r="48" spans="1:11" x14ac:dyDescent="0.25">
      <c r="A48" s="17"/>
      <c r="B48" s="18"/>
      <c r="C48" s="18" t="s">
        <v>34</v>
      </c>
      <c r="D48" s="18"/>
      <c r="E48" s="19"/>
      <c r="F48" s="18" t="s">
        <v>2</v>
      </c>
      <c r="G48" s="31">
        <f>E48/12</f>
        <v>0</v>
      </c>
      <c r="H48" s="18" t="s">
        <v>2</v>
      </c>
      <c r="I48" s="31">
        <f t="shared" si="0"/>
        <v>0</v>
      </c>
      <c r="J48" s="18" t="s">
        <v>2</v>
      </c>
      <c r="K48" s="20"/>
    </row>
    <row r="49" spans="1:11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x14ac:dyDescent="0.25">
      <c r="A50" s="17"/>
      <c r="B50" s="18" t="s">
        <v>35</v>
      </c>
      <c r="C50" s="18"/>
      <c r="D50" s="18"/>
      <c r="E50" s="19"/>
      <c r="F50" s="18" t="s">
        <v>2</v>
      </c>
      <c r="G50" s="31">
        <f>E50/12</f>
        <v>0</v>
      </c>
      <c r="H50" s="18" t="s">
        <v>2</v>
      </c>
      <c r="I50" s="31">
        <f>G50</f>
        <v>0</v>
      </c>
      <c r="J50" s="18" t="s">
        <v>2</v>
      </c>
      <c r="K50" s="20"/>
    </row>
    <row r="51" spans="1:11" ht="7.5" customHeight="1" x14ac:dyDescent="0.2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x14ac:dyDescent="0.25">
      <c r="A52" s="17"/>
      <c r="B52" s="18"/>
      <c r="C52" s="18"/>
      <c r="D52" s="18"/>
      <c r="E52" s="47"/>
      <c r="F52" s="47"/>
      <c r="G52" s="47"/>
      <c r="H52" s="47"/>
      <c r="I52" s="48" t="e">
        <f>SUM(I41:I50)</f>
        <v>#DIV/0!</v>
      </c>
      <c r="J52" s="47" t="s">
        <v>2</v>
      </c>
      <c r="K52" s="49"/>
    </row>
    <row r="53" spans="1:11" ht="7.5" customHeight="1" x14ac:dyDescent="0.2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x14ac:dyDescent="0.25">
      <c r="A54" s="17"/>
      <c r="B54" s="18" t="s">
        <v>37</v>
      </c>
      <c r="C54" s="18"/>
      <c r="D54" s="18"/>
      <c r="E54" s="18"/>
      <c r="F54" s="18"/>
      <c r="G54" s="18"/>
      <c r="H54" s="18"/>
      <c r="I54" s="18"/>
      <c r="J54" s="18"/>
      <c r="K54" s="20"/>
    </row>
    <row r="55" spans="1:11" x14ac:dyDescent="0.25">
      <c r="A55" s="17"/>
      <c r="B55" s="18" t="s">
        <v>36</v>
      </c>
      <c r="C55" s="18"/>
      <c r="D55" s="18"/>
      <c r="E55" s="18"/>
      <c r="F55" s="18"/>
      <c r="G55" s="18"/>
      <c r="H55" s="18"/>
      <c r="I55" s="31" t="e">
        <f>I52</f>
        <v>#DIV/0!</v>
      </c>
      <c r="J55" s="18" t="s">
        <v>2</v>
      </c>
      <c r="K55" s="20"/>
    </row>
    <row r="56" spans="1:11" x14ac:dyDescent="0.2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7.5" customHeight="1" thickBot="1" x14ac:dyDescent="0.3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7"/>
    </row>
    <row r="58" spans="1:11" ht="7.5" customHeight="1" thickBot="1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7.25" x14ac:dyDescent="0.25">
      <c r="A59" s="13"/>
      <c r="B59" s="14" t="s">
        <v>51</v>
      </c>
      <c r="C59" s="15"/>
      <c r="D59" s="15"/>
      <c r="E59" s="15"/>
      <c r="F59" s="15"/>
      <c r="G59" s="15"/>
      <c r="H59" s="15"/>
      <c r="I59" s="39" t="s">
        <v>72</v>
      </c>
      <c r="J59" s="39"/>
      <c r="K59" s="16"/>
    </row>
    <row r="60" spans="1:11" x14ac:dyDescent="0.25">
      <c r="A60" s="17"/>
      <c r="B60" s="18" t="s">
        <v>42</v>
      </c>
      <c r="C60" s="18"/>
      <c r="D60" s="18"/>
      <c r="E60" s="18"/>
      <c r="F60" s="18"/>
      <c r="G60" s="18"/>
      <c r="H60" s="18"/>
      <c r="I60" s="31">
        <f>I29*12</f>
        <v>0</v>
      </c>
      <c r="J60" s="18" t="s">
        <v>2</v>
      </c>
      <c r="K60" s="20"/>
    </row>
    <row r="61" spans="1:11" x14ac:dyDescent="0.25">
      <c r="A61" s="17"/>
      <c r="B61" s="18" t="s">
        <v>43</v>
      </c>
      <c r="C61" s="18"/>
      <c r="D61" s="18"/>
      <c r="E61" s="18"/>
      <c r="F61" s="18"/>
      <c r="G61" s="18"/>
      <c r="H61" s="18"/>
      <c r="I61" s="31" t="e">
        <f>I55*12</f>
        <v>#DIV/0!</v>
      </c>
      <c r="J61" s="18" t="s">
        <v>2</v>
      </c>
      <c r="K61" s="20"/>
    </row>
    <row r="62" spans="1:11" x14ac:dyDescent="0.25">
      <c r="A62" s="17"/>
      <c r="B62" s="18" t="s">
        <v>44</v>
      </c>
      <c r="C62" s="18"/>
      <c r="D62" s="18"/>
      <c r="E62" s="18"/>
      <c r="F62" s="18"/>
      <c r="G62" s="18"/>
      <c r="H62" s="18"/>
      <c r="I62" s="31" t="e">
        <f>I60-I61</f>
        <v>#DIV/0!</v>
      </c>
      <c r="J62" s="18" t="s">
        <v>2</v>
      </c>
      <c r="K62" s="20"/>
    </row>
    <row r="63" spans="1:11" x14ac:dyDescent="0.25">
      <c r="A63" s="17"/>
      <c r="B63" s="18" t="s">
        <v>57</v>
      </c>
      <c r="C63" s="40">
        <v>0.35</v>
      </c>
      <c r="D63" s="18" t="s">
        <v>70</v>
      </c>
      <c r="E63" s="18"/>
      <c r="F63" s="18"/>
      <c r="G63" s="18"/>
      <c r="H63" s="18"/>
      <c r="I63" s="41" t="e">
        <f>I62*C63</f>
        <v>#DIV/0!</v>
      </c>
      <c r="J63" s="18" t="s">
        <v>2</v>
      </c>
      <c r="K63" s="20"/>
    </row>
    <row r="64" spans="1:11" ht="7.5" customHeight="1" x14ac:dyDescent="0.2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7.5" customHeight="1" thickBot="1" x14ac:dyDescent="0.3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7"/>
    </row>
    <row r="66" spans="1:11" ht="24.75" customHeight="1" x14ac:dyDescent="0.25">
      <c r="A66" s="73" t="s">
        <v>85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mergeCells count="1">
    <mergeCell ref="A66:K66"/>
  </mergeCells>
  <conditionalFormatting sqref="I63">
    <cfRule type="expression" dxfId="5" priority="1">
      <formula>I63&gt;0</formula>
    </cfRule>
    <cfRule type="expression" dxfId="4" priority="2">
      <formula>I63&lt;0</formula>
    </cfRule>
  </conditionalFormatting>
  <printOptions horizontalCentered="1"/>
  <pageMargins left="0.39370078740157483" right="0.59055118110236227" top="0.62124999999999997" bottom="0.59055118110236227" header="0.39370078740157483" footer="0.39370078740157483"/>
  <pageSetup paperSize="9" scale="84" orientation="portrait" r:id="rId1"/>
  <headerFooter>
    <oddHeader>&amp;C&amp;"-,Fett"&amp;12 &amp;K0070C01% Regelung Firmenwagen - Berechnung für Ust.-befreite Unternehmer
&lt;  (Kauf/Finanzierung)  &gt;</oddHeader>
    <oddFooter>&amp;L&amp;A&amp;RAusdruck vom:  &amp;D  / &amp;T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3:K71"/>
  <sheetViews>
    <sheetView showGridLines="0" zoomScaleNormal="100" zoomScalePageLayoutView="145" workbookViewId="0"/>
  </sheetViews>
  <sheetFormatPr baseColWidth="10" defaultRowHeight="15" x14ac:dyDescent="0.25"/>
  <cols>
    <col min="1" max="1" width="3" style="69" bestFit="1" customWidth="1"/>
    <col min="2" max="3" width="11.42578125" style="10"/>
    <col min="4" max="4" width="20.85546875" style="10" customWidth="1"/>
    <col min="5" max="5" width="18.28515625" style="10" customWidth="1"/>
    <col min="6" max="6" width="4.85546875" style="10" customWidth="1"/>
    <col min="7" max="7" width="18.28515625" style="10" customWidth="1"/>
    <col min="8" max="8" width="3.7109375" style="10" bestFit="1" customWidth="1"/>
    <col min="9" max="9" width="18.28515625" style="10" customWidth="1"/>
    <col min="10" max="10" width="2.85546875" style="10" customWidth="1"/>
    <col min="11" max="11" width="3" style="10" customWidth="1"/>
    <col min="12" max="16384" width="11.42578125" style="10"/>
  </cols>
  <sheetData>
    <row r="3" spans="1:11" x14ac:dyDescent="0.25">
      <c r="G3" s="59"/>
      <c r="H3" s="10" t="s">
        <v>21</v>
      </c>
      <c r="I3" s="10" t="s">
        <v>17</v>
      </c>
    </row>
    <row r="4" spans="1:11" x14ac:dyDescent="0.25">
      <c r="G4" s="60"/>
      <c r="H4" s="10" t="s">
        <v>21</v>
      </c>
      <c r="I4" s="10" t="s">
        <v>18</v>
      </c>
    </row>
    <row r="5" spans="1:11" ht="7.5" customHeight="1" thickBot="1" x14ac:dyDescent="0.3"/>
    <row r="6" spans="1:11" ht="17.25" x14ac:dyDescent="0.25">
      <c r="A6" s="70"/>
      <c r="B6" s="14" t="s">
        <v>24</v>
      </c>
      <c r="C6" s="15"/>
      <c r="D6" s="15"/>
      <c r="E6" s="15"/>
      <c r="F6" s="15"/>
      <c r="G6" s="15"/>
      <c r="H6" s="15"/>
      <c r="I6" s="15"/>
      <c r="J6" s="15"/>
      <c r="K6" s="16"/>
    </row>
    <row r="7" spans="1:11" x14ac:dyDescent="0.25">
      <c r="A7" s="71"/>
      <c r="B7" s="18" t="s">
        <v>0</v>
      </c>
      <c r="C7" s="18"/>
      <c r="D7" s="18"/>
      <c r="E7" s="18"/>
      <c r="F7" s="18"/>
      <c r="G7" s="19"/>
      <c r="H7" s="18" t="s">
        <v>2</v>
      </c>
      <c r="I7" s="18"/>
      <c r="J7" s="18"/>
      <c r="K7" s="20"/>
    </row>
    <row r="8" spans="1:11" x14ac:dyDescent="0.25">
      <c r="A8" s="71"/>
      <c r="B8" s="18"/>
      <c r="C8" s="18"/>
      <c r="D8" s="18"/>
      <c r="E8" s="18"/>
      <c r="F8" s="18"/>
      <c r="G8" s="18"/>
      <c r="H8" s="18"/>
      <c r="I8" s="18"/>
      <c r="J8" s="18"/>
      <c r="K8" s="20"/>
    </row>
    <row r="9" spans="1:11" x14ac:dyDescent="0.25">
      <c r="A9" s="71"/>
      <c r="B9" s="18" t="s">
        <v>1</v>
      </c>
      <c r="C9" s="18"/>
      <c r="D9" s="18"/>
      <c r="E9" s="18"/>
      <c r="F9" s="18"/>
      <c r="G9" s="11"/>
      <c r="H9" s="18" t="s">
        <v>3</v>
      </c>
      <c r="I9" s="18"/>
      <c r="J9" s="18"/>
      <c r="K9" s="20"/>
    </row>
    <row r="10" spans="1:11" x14ac:dyDescent="0.25">
      <c r="A10" s="71"/>
      <c r="B10" s="18" t="s">
        <v>4</v>
      </c>
      <c r="C10" s="18"/>
      <c r="D10" s="18"/>
      <c r="E10" s="18"/>
      <c r="F10" s="18"/>
      <c r="G10" s="11"/>
      <c r="H10" s="18"/>
      <c r="I10" s="18"/>
      <c r="J10" s="18"/>
      <c r="K10" s="20"/>
    </row>
    <row r="11" spans="1:11" x14ac:dyDescent="0.25">
      <c r="A11" s="71"/>
      <c r="B11" s="18"/>
      <c r="C11" s="18"/>
      <c r="D11" s="18"/>
      <c r="E11" s="18"/>
      <c r="F11" s="18"/>
      <c r="G11" s="18"/>
      <c r="H11" s="18"/>
      <c r="I11" s="18"/>
      <c r="J11" s="18"/>
      <c r="K11" s="20"/>
    </row>
    <row r="12" spans="1:11" ht="30" x14ac:dyDescent="0.25">
      <c r="A12" s="71"/>
      <c r="B12" s="18"/>
      <c r="C12" s="18"/>
      <c r="D12" s="18"/>
      <c r="E12" s="18"/>
      <c r="F12" s="18"/>
      <c r="G12" s="18"/>
      <c r="H12" s="18"/>
      <c r="I12" s="21" t="s">
        <v>11</v>
      </c>
      <c r="J12" s="21"/>
      <c r="K12" s="20"/>
    </row>
    <row r="13" spans="1:11" x14ac:dyDescent="0.25">
      <c r="A13" s="71"/>
      <c r="B13" s="22" t="s">
        <v>5</v>
      </c>
      <c r="C13" s="23"/>
      <c r="D13" s="23"/>
      <c r="E13" s="23"/>
      <c r="F13" s="23"/>
      <c r="G13" s="24">
        <f>G7</f>
        <v>0</v>
      </c>
      <c r="H13" s="25" t="s">
        <v>2</v>
      </c>
      <c r="I13" s="18"/>
      <c r="J13" s="18"/>
      <c r="K13" s="20"/>
    </row>
    <row r="14" spans="1:11" x14ac:dyDescent="0.25">
      <c r="A14" s="71"/>
      <c r="B14" s="26" t="s">
        <v>6</v>
      </c>
      <c r="C14" s="27"/>
      <c r="D14" s="27"/>
      <c r="E14" s="27"/>
      <c r="F14" s="27"/>
      <c r="G14" s="28">
        <f>ROUNDDOWN(G13,-2)</f>
        <v>0</v>
      </c>
      <c r="H14" s="29" t="s">
        <v>2</v>
      </c>
      <c r="I14" s="18"/>
      <c r="J14" s="18"/>
      <c r="K14" s="20"/>
    </row>
    <row r="15" spans="1:11" x14ac:dyDescent="0.25">
      <c r="A15" s="71"/>
      <c r="B15" s="18"/>
      <c r="C15" s="18"/>
      <c r="D15" s="18"/>
      <c r="E15" s="18"/>
      <c r="F15" s="18"/>
      <c r="G15" s="18"/>
      <c r="H15" s="18"/>
      <c r="I15" s="18"/>
      <c r="J15" s="18"/>
      <c r="K15" s="20"/>
    </row>
    <row r="16" spans="1:11" x14ac:dyDescent="0.25">
      <c r="A16" s="71" t="s">
        <v>7</v>
      </c>
      <c r="B16" s="30" t="s">
        <v>8</v>
      </c>
      <c r="C16" s="18"/>
      <c r="D16" s="18"/>
      <c r="E16" s="18"/>
      <c r="F16" s="18"/>
      <c r="G16" s="18"/>
      <c r="H16" s="18"/>
      <c r="I16" s="18"/>
      <c r="J16" s="18"/>
      <c r="K16" s="20"/>
    </row>
    <row r="17" spans="1:11" x14ac:dyDescent="0.25">
      <c r="A17" s="71"/>
      <c r="B17" s="18" t="s">
        <v>9</v>
      </c>
      <c r="C17" s="18"/>
      <c r="D17" s="18"/>
      <c r="E17" s="18"/>
      <c r="F17" s="18"/>
      <c r="G17" s="31">
        <f>G14*0.01</f>
        <v>0</v>
      </c>
      <c r="H17" s="18" t="s">
        <v>2</v>
      </c>
      <c r="I17" s="31">
        <f>G17</f>
        <v>0</v>
      </c>
      <c r="J17" s="18" t="s">
        <v>2</v>
      </c>
      <c r="K17" s="20"/>
    </row>
    <row r="18" spans="1:11" x14ac:dyDescent="0.25">
      <c r="A18" s="71"/>
      <c r="B18" s="18"/>
      <c r="C18" s="18"/>
      <c r="D18" s="18"/>
      <c r="E18" s="18"/>
      <c r="F18" s="18"/>
      <c r="G18" s="18"/>
      <c r="H18" s="18"/>
      <c r="I18" s="18"/>
      <c r="J18" s="18"/>
      <c r="K18" s="20"/>
    </row>
    <row r="19" spans="1:11" x14ac:dyDescent="0.25">
      <c r="A19" s="71" t="s">
        <v>74</v>
      </c>
      <c r="B19" s="30" t="s">
        <v>75</v>
      </c>
      <c r="C19" s="18"/>
      <c r="D19" s="18"/>
      <c r="E19" s="18"/>
      <c r="F19" s="18"/>
      <c r="G19" s="18"/>
      <c r="H19" s="18"/>
      <c r="I19" s="18"/>
      <c r="J19" s="18"/>
      <c r="K19" s="20"/>
    </row>
    <row r="20" spans="1:11" x14ac:dyDescent="0.25">
      <c r="A20" s="71"/>
      <c r="B20" s="18" t="s">
        <v>10</v>
      </c>
      <c r="C20" s="18"/>
      <c r="D20" s="18"/>
      <c r="E20" s="18"/>
      <c r="F20" s="18"/>
      <c r="G20" s="31">
        <f>G14*0.0003*G9</f>
        <v>0</v>
      </c>
      <c r="H20" s="18" t="s">
        <v>2</v>
      </c>
      <c r="I20" s="18"/>
      <c r="J20" s="18"/>
      <c r="K20" s="20"/>
    </row>
    <row r="21" spans="1:11" x14ac:dyDescent="0.25">
      <c r="A21" s="71"/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20"/>
    </row>
    <row r="22" spans="1:11" x14ac:dyDescent="0.25">
      <c r="A22" s="71"/>
      <c r="B22" s="18" t="s">
        <v>15</v>
      </c>
      <c r="C22" s="18"/>
      <c r="D22" s="18"/>
      <c r="E22" s="34">
        <f>G9</f>
        <v>0</v>
      </c>
      <c r="F22" s="18" t="s">
        <v>3</v>
      </c>
      <c r="G22" s="18"/>
      <c r="H22" s="18"/>
      <c r="I22" s="18"/>
      <c r="J22" s="18"/>
      <c r="K22" s="20"/>
    </row>
    <row r="23" spans="1:11" x14ac:dyDescent="0.25">
      <c r="A23" s="71"/>
      <c r="B23" s="18" t="s">
        <v>16</v>
      </c>
      <c r="C23" s="18"/>
      <c r="D23" s="18"/>
      <c r="E23" s="32">
        <f>G10</f>
        <v>0</v>
      </c>
      <c r="F23" s="18" t="s">
        <v>86</v>
      </c>
      <c r="G23" s="18"/>
      <c r="H23" s="18"/>
      <c r="I23" s="18"/>
      <c r="J23" s="18"/>
      <c r="K23" s="20"/>
    </row>
    <row r="24" spans="1:11" x14ac:dyDescent="0.25">
      <c r="A24" s="71"/>
      <c r="B24" s="18" t="s">
        <v>19</v>
      </c>
      <c r="C24" s="18"/>
      <c r="D24" s="18"/>
      <c r="E24" s="32">
        <v>0.3</v>
      </c>
      <c r="F24" s="18" t="s">
        <v>2</v>
      </c>
      <c r="G24" s="31">
        <f>E22*E23*E24</f>
        <v>0</v>
      </c>
      <c r="H24" s="18" t="s">
        <v>2</v>
      </c>
      <c r="I24" s="18"/>
      <c r="J24" s="18"/>
      <c r="K24" s="20"/>
    </row>
    <row r="25" spans="1:11" x14ac:dyDescent="0.25">
      <c r="A25" s="71"/>
      <c r="B25" s="18" t="s">
        <v>20</v>
      </c>
      <c r="C25" s="18"/>
      <c r="D25" s="18"/>
      <c r="E25" s="18"/>
      <c r="F25" s="18"/>
      <c r="G25" s="31">
        <f>G20-G24</f>
        <v>0</v>
      </c>
      <c r="H25" s="18" t="s">
        <v>2</v>
      </c>
      <c r="I25" s="31">
        <f>G25</f>
        <v>0</v>
      </c>
      <c r="J25" s="18" t="s">
        <v>2</v>
      </c>
      <c r="K25" s="20"/>
    </row>
    <row r="26" spans="1:11" x14ac:dyDescent="0.25">
      <c r="A26" s="71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x14ac:dyDescent="0.25">
      <c r="A27" s="71"/>
      <c r="B27" s="18"/>
      <c r="C27" s="18"/>
      <c r="D27" s="18"/>
      <c r="E27" s="47"/>
      <c r="F27" s="47"/>
      <c r="G27" s="47"/>
      <c r="H27" s="47"/>
      <c r="I27" s="48">
        <f>SUM(I17:I25)</f>
        <v>0</v>
      </c>
      <c r="J27" s="47" t="s">
        <v>2</v>
      </c>
      <c r="K27" s="49"/>
    </row>
    <row r="28" spans="1:11" x14ac:dyDescent="0.25">
      <c r="A28" s="71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x14ac:dyDescent="0.25">
      <c r="A29" s="71"/>
      <c r="B29" s="18" t="s">
        <v>22</v>
      </c>
      <c r="C29" s="18"/>
      <c r="D29" s="18"/>
      <c r="E29" s="18"/>
      <c r="F29" s="18"/>
      <c r="G29" s="18"/>
      <c r="H29" s="18"/>
      <c r="I29" s="31">
        <f>I27</f>
        <v>0</v>
      </c>
      <c r="J29" s="18" t="s">
        <v>2</v>
      </c>
      <c r="K29" s="20"/>
    </row>
    <row r="30" spans="1:11" x14ac:dyDescent="0.25">
      <c r="A30" s="71"/>
      <c r="B30" s="18" t="s">
        <v>23</v>
      </c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7.5" customHeight="1" thickBot="1" x14ac:dyDescent="0.3">
      <c r="A31" s="72"/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7.5" customHeight="1" thickBot="1" x14ac:dyDescent="0.3"/>
    <row r="33" spans="1:11" ht="17.25" x14ac:dyDescent="0.25">
      <c r="A33" s="70"/>
      <c r="B33" s="14" t="s">
        <v>83</v>
      </c>
      <c r="C33" s="15"/>
      <c r="D33" s="15"/>
      <c r="E33" s="15"/>
      <c r="F33" s="15"/>
      <c r="G33" s="15"/>
      <c r="H33" s="15"/>
      <c r="I33" s="15"/>
      <c r="J33" s="15"/>
      <c r="K33" s="16"/>
    </row>
    <row r="34" spans="1:11" x14ac:dyDescent="0.25">
      <c r="A34" s="71"/>
      <c r="B34" s="18" t="s">
        <v>48</v>
      </c>
      <c r="C34" s="18"/>
      <c r="D34" s="18"/>
      <c r="E34" s="18"/>
      <c r="F34" s="18"/>
      <c r="G34" s="19"/>
      <c r="H34" s="18" t="s">
        <v>2</v>
      </c>
      <c r="I34" s="18"/>
      <c r="J34" s="18"/>
      <c r="K34" s="20"/>
    </row>
    <row r="35" spans="1:11" x14ac:dyDescent="0.25">
      <c r="A35" s="71"/>
      <c r="B35" s="64" t="s">
        <v>67</v>
      </c>
      <c r="C35" s="18"/>
      <c r="D35" s="18"/>
      <c r="E35" s="18"/>
      <c r="F35" s="18"/>
      <c r="G35" s="19"/>
      <c r="H35" s="64" t="s">
        <v>28</v>
      </c>
      <c r="I35" s="18"/>
      <c r="J35" s="18"/>
      <c r="K35" s="20"/>
    </row>
    <row r="36" spans="1:11" x14ac:dyDescent="0.25">
      <c r="A36" s="71"/>
      <c r="B36" s="64"/>
      <c r="C36" s="18"/>
      <c r="D36" s="18"/>
      <c r="E36" s="18"/>
      <c r="F36" s="18"/>
      <c r="G36" s="18"/>
      <c r="H36" s="18"/>
      <c r="I36" s="18"/>
      <c r="J36" s="18"/>
      <c r="K36" s="20"/>
    </row>
    <row r="37" spans="1:11" x14ac:dyDescent="0.25">
      <c r="A37" s="71"/>
      <c r="B37" s="18"/>
      <c r="C37" s="18"/>
      <c r="D37" s="18"/>
      <c r="E37" s="18"/>
      <c r="F37" s="18"/>
      <c r="G37" s="18"/>
      <c r="H37" s="18"/>
      <c r="I37" s="21" t="s">
        <v>38</v>
      </c>
      <c r="J37" s="21"/>
      <c r="K37" s="20"/>
    </row>
    <row r="38" spans="1:11" x14ac:dyDescent="0.25">
      <c r="A38" s="71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x14ac:dyDescent="0.25">
      <c r="A39" s="71"/>
      <c r="B39" s="18" t="s">
        <v>47</v>
      </c>
      <c r="C39" s="18"/>
      <c r="D39" s="18"/>
      <c r="E39" s="18"/>
      <c r="F39" s="18"/>
      <c r="G39" s="31">
        <f>G34</f>
        <v>0</v>
      </c>
      <c r="H39" s="18" t="s">
        <v>2</v>
      </c>
      <c r="I39" s="31">
        <f>+G39</f>
        <v>0</v>
      </c>
      <c r="J39" s="18" t="s">
        <v>2</v>
      </c>
      <c r="K39" s="20"/>
    </row>
    <row r="40" spans="1:11" x14ac:dyDescent="0.25">
      <c r="A40" s="71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x14ac:dyDescent="0.25">
      <c r="A41" s="71"/>
      <c r="B41" s="18" t="s">
        <v>30</v>
      </c>
      <c r="C41" s="18"/>
      <c r="D41" s="18"/>
      <c r="E41" s="18"/>
      <c r="F41" s="18"/>
      <c r="G41" s="18"/>
      <c r="H41" s="18"/>
      <c r="I41" s="18"/>
      <c r="J41" s="18"/>
      <c r="K41" s="20"/>
    </row>
    <row r="42" spans="1:11" x14ac:dyDescent="0.25">
      <c r="A42" s="71"/>
      <c r="B42" s="18"/>
      <c r="C42" s="18" t="s">
        <v>31</v>
      </c>
      <c r="D42" s="18"/>
      <c r="E42" s="19"/>
      <c r="F42" s="18" t="s">
        <v>2</v>
      </c>
      <c r="G42" s="31">
        <f>E42/12</f>
        <v>0</v>
      </c>
      <c r="H42" s="18" t="s">
        <v>2</v>
      </c>
      <c r="I42" s="31">
        <f>+G42</f>
        <v>0</v>
      </c>
      <c r="J42" s="18" t="s">
        <v>2</v>
      </c>
      <c r="K42" s="20"/>
    </row>
    <row r="43" spans="1:11" x14ac:dyDescent="0.25">
      <c r="A43" s="71"/>
      <c r="B43" s="18"/>
      <c r="C43" s="18" t="s">
        <v>32</v>
      </c>
      <c r="D43" s="18"/>
      <c r="E43" s="19"/>
      <c r="F43" s="18" t="s">
        <v>2</v>
      </c>
      <c r="G43" s="31">
        <f>E43/12</f>
        <v>0</v>
      </c>
      <c r="H43" s="18" t="s">
        <v>2</v>
      </c>
      <c r="I43" s="31">
        <f t="shared" ref="I43:I46" si="0">+G43</f>
        <v>0</v>
      </c>
      <c r="J43" s="18" t="s">
        <v>2</v>
      </c>
      <c r="K43" s="20"/>
    </row>
    <row r="44" spans="1:11" x14ac:dyDescent="0.25">
      <c r="A44" s="71"/>
      <c r="B44" s="18"/>
      <c r="C44" s="18" t="s">
        <v>52</v>
      </c>
      <c r="D44" s="18"/>
      <c r="E44" s="19"/>
      <c r="F44" s="18" t="s">
        <v>2</v>
      </c>
      <c r="G44" s="31">
        <f>E44/12</f>
        <v>0</v>
      </c>
      <c r="H44" s="18" t="s">
        <v>2</v>
      </c>
      <c r="I44" s="31">
        <f t="shared" si="0"/>
        <v>0</v>
      </c>
      <c r="J44" s="18" t="s">
        <v>2</v>
      </c>
      <c r="K44" s="20"/>
    </row>
    <row r="45" spans="1:11" x14ac:dyDescent="0.25">
      <c r="A45" s="71"/>
      <c r="B45" s="18"/>
      <c r="C45" s="18" t="s">
        <v>33</v>
      </c>
      <c r="D45" s="18"/>
      <c r="E45" s="19"/>
      <c r="F45" s="18" t="s">
        <v>2</v>
      </c>
      <c r="G45" s="31">
        <f>E45/12</f>
        <v>0</v>
      </c>
      <c r="H45" s="18" t="s">
        <v>2</v>
      </c>
      <c r="I45" s="31">
        <f t="shared" si="0"/>
        <v>0</v>
      </c>
      <c r="J45" s="18" t="s">
        <v>2</v>
      </c>
      <c r="K45" s="20"/>
    </row>
    <row r="46" spans="1:11" x14ac:dyDescent="0.25">
      <c r="A46" s="71"/>
      <c r="B46" s="18"/>
      <c r="C46" s="18" t="s">
        <v>34</v>
      </c>
      <c r="D46" s="18"/>
      <c r="E46" s="19"/>
      <c r="F46" s="18" t="s">
        <v>2</v>
      </c>
      <c r="G46" s="31">
        <f>E46/12</f>
        <v>0</v>
      </c>
      <c r="H46" s="18" t="s">
        <v>2</v>
      </c>
      <c r="I46" s="31">
        <f t="shared" si="0"/>
        <v>0</v>
      </c>
      <c r="J46" s="18" t="s">
        <v>2</v>
      </c>
      <c r="K46" s="20"/>
    </row>
    <row r="47" spans="1:11" x14ac:dyDescent="0.25">
      <c r="A47" s="71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x14ac:dyDescent="0.25">
      <c r="A48" s="71"/>
      <c r="B48" s="18"/>
      <c r="C48" s="18"/>
      <c r="D48" s="18"/>
      <c r="E48" s="47"/>
      <c r="F48" s="47"/>
      <c r="G48" s="47"/>
      <c r="H48" s="47"/>
      <c r="I48" s="48">
        <f>SUM(I39:I46)</f>
        <v>0</v>
      </c>
      <c r="J48" s="47" t="s">
        <v>2</v>
      </c>
      <c r="K48" s="49"/>
    </row>
    <row r="49" spans="1:11" x14ac:dyDescent="0.25">
      <c r="A49" s="71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x14ac:dyDescent="0.25">
      <c r="A50" s="71"/>
      <c r="B50" s="18" t="s">
        <v>36</v>
      </c>
      <c r="C50" s="18"/>
      <c r="D50" s="18"/>
      <c r="E50" s="18"/>
      <c r="F50" s="18"/>
      <c r="G50" s="18"/>
      <c r="H50" s="18"/>
      <c r="I50" s="31">
        <f>I48</f>
        <v>0</v>
      </c>
      <c r="J50" s="18" t="s">
        <v>2</v>
      </c>
      <c r="K50" s="20"/>
    </row>
    <row r="51" spans="1:11" x14ac:dyDescent="0.25">
      <c r="A51" s="71"/>
      <c r="B51" s="18" t="s">
        <v>41</v>
      </c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7.5" customHeight="1" thickBot="1" x14ac:dyDescent="0.3">
      <c r="A52" s="72"/>
      <c r="B52" s="36"/>
      <c r="C52" s="36"/>
      <c r="D52" s="36"/>
      <c r="E52" s="36"/>
      <c r="F52" s="36"/>
      <c r="G52" s="36"/>
      <c r="H52" s="36"/>
      <c r="I52" s="36"/>
      <c r="J52" s="36"/>
      <c r="K52" s="37"/>
    </row>
    <row r="53" spans="1:11" ht="7.5" customHeight="1" thickBot="1" x14ac:dyDescent="0.3"/>
    <row r="54" spans="1:11" ht="17.25" x14ac:dyDescent="0.25">
      <c r="A54" s="70"/>
      <c r="B54" s="14" t="s">
        <v>51</v>
      </c>
      <c r="C54" s="15"/>
      <c r="D54" s="15"/>
      <c r="E54" s="15"/>
      <c r="F54" s="15"/>
      <c r="G54" s="15"/>
      <c r="H54" s="15"/>
      <c r="I54" s="39" t="s">
        <v>72</v>
      </c>
      <c r="J54" s="39"/>
      <c r="K54" s="16"/>
    </row>
    <row r="55" spans="1:11" x14ac:dyDescent="0.25">
      <c r="A55" s="71"/>
      <c r="B55" s="18" t="s">
        <v>42</v>
      </c>
      <c r="C55" s="18"/>
      <c r="D55" s="18"/>
      <c r="E55" s="18"/>
      <c r="F55" s="18"/>
      <c r="G55" s="18"/>
      <c r="H55" s="18"/>
      <c r="I55" s="31">
        <f>I29*12</f>
        <v>0</v>
      </c>
      <c r="J55" s="18" t="s">
        <v>2</v>
      </c>
      <c r="K55" s="20"/>
    </row>
    <row r="56" spans="1:11" x14ac:dyDescent="0.25">
      <c r="A56" s="71"/>
      <c r="B56" s="18" t="s">
        <v>43</v>
      </c>
      <c r="C56" s="18"/>
      <c r="D56" s="18"/>
      <c r="E56" s="18"/>
      <c r="F56" s="18"/>
      <c r="G56" s="18"/>
      <c r="H56" s="18"/>
      <c r="I56" s="31">
        <f>I50*12</f>
        <v>0</v>
      </c>
      <c r="J56" s="18" t="s">
        <v>2</v>
      </c>
      <c r="K56" s="20"/>
    </row>
    <row r="57" spans="1:11" x14ac:dyDescent="0.25">
      <c r="A57" s="71"/>
      <c r="B57" s="18" t="s">
        <v>44</v>
      </c>
      <c r="C57" s="18"/>
      <c r="D57" s="18"/>
      <c r="E57" s="18"/>
      <c r="F57" s="18"/>
      <c r="G57" s="18"/>
      <c r="H57" s="18"/>
      <c r="I57" s="31">
        <f>I55-I56</f>
        <v>0</v>
      </c>
      <c r="J57" s="18" t="s">
        <v>2</v>
      </c>
      <c r="K57" s="20"/>
    </row>
    <row r="58" spans="1:11" x14ac:dyDescent="0.25">
      <c r="A58" s="71"/>
      <c r="B58" s="18" t="s">
        <v>57</v>
      </c>
      <c r="C58" s="40">
        <v>0.35</v>
      </c>
      <c r="D58" s="18" t="s">
        <v>70</v>
      </c>
      <c r="E58" s="18"/>
      <c r="F58" s="18"/>
      <c r="G58" s="18"/>
      <c r="H58" s="18"/>
      <c r="I58" s="45">
        <f>I57*C58</f>
        <v>0</v>
      </c>
      <c r="J58" s="18" t="s">
        <v>2</v>
      </c>
      <c r="K58" s="20"/>
    </row>
    <row r="59" spans="1:11" x14ac:dyDescent="0.25">
      <c r="A59" s="71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x14ac:dyDescent="0.25">
      <c r="A60" s="71"/>
      <c r="B60" s="18" t="s">
        <v>45</v>
      </c>
      <c r="C60" s="18"/>
      <c r="D60" s="18"/>
      <c r="E60" s="18"/>
      <c r="F60" s="18"/>
      <c r="G60" s="18"/>
      <c r="H60" s="18"/>
      <c r="I60" s="18"/>
      <c r="J60" s="18"/>
      <c r="K60" s="20"/>
    </row>
    <row r="61" spans="1:11" x14ac:dyDescent="0.25">
      <c r="A61" s="71"/>
      <c r="B61" s="18" t="s">
        <v>49</v>
      </c>
      <c r="C61" s="18"/>
      <c r="D61" s="18"/>
      <c r="E61" s="18"/>
      <c r="F61" s="18"/>
      <c r="G61" s="18"/>
      <c r="H61" s="18"/>
      <c r="I61" s="18"/>
      <c r="J61" s="18"/>
      <c r="K61" s="20"/>
    </row>
    <row r="62" spans="1:11" x14ac:dyDescent="0.25">
      <c r="A62" s="71"/>
      <c r="B62" s="18" t="s">
        <v>84</v>
      </c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7.5" customHeight="1" thickBot="1" x14ac:dyDescent="0.3">
      <c r="A63" s="72"/>
      <c r="B63" s="36"/>
      <c r="C63" s="36"/>
      <c r="D63" s="36"/>
      <c r="E63" s="36"/>
      <c r="F63" s="36"/>
      <c r="G63" s="36"/>
      <c r="H63" s="36"/>
      <c r="I63" s="36"/>
      <c r="J63" s="36"/>
      <c r="K63" s="37"/>
    </row>
    <row r="64" spans="1:11" ht="7.5" customHeight="1" thickBot="1" x14ac:dyDescent="0.3"/>
    <row r="65" spans="1:11" ht="17.25" x14ac:dyDescent="0.25">
      <c r="A65" s="70"/>
      <c r="B65" s="14" t="s">
        <v>53</v>
      </c>
      <c r="C65" s="15"/>
      <c r="D65" s="15"/>
      <c r="E65" s="15"/>
      <c r="F65" s="15"/>
      <c r="G65" s="15"/>
      <c r="H65" s="15"/>
      <c r="I65" s="39" t="s">
        <v>72</v>
      </c>
      <c r="J65" s="39"/>
      <c r="K65" s="16"/>
    </row>
    <row r="66" spans="1:11" ht="9" customHeight="1" x14ac:dyDescent="0.25">
      <c r="A66" s="71"/>
      <c r="B66" s="68"/>
      <c r="C66" s="18"/>
      <c r="D66" s="18"/>
      <c r="E66" s="18"/>
      <c r="F66" s="18"/>
      <c r="G66" s="18"/>
      <c r="H66" s="18"/>
      <c r="I66" s="55"/>
      <c r="J66" s="55"/>
      <c r="K66" s="20"/>
    </row>
    <row r="67" spans="1:11" x14ac:dyDescent="0.25">
      <c r="A67" s="71"/>
      <c r="B67" s="18" t="s">
        <v>55</v>
      </c>
      <c r="C67" s="18"/>
      <c r="D67" s="18"/>
      <c r="E67" s="42">
        <f>G35</f>
        <v>0</v>
      </c>
      <c r="F67" s="18" t="s">
        <v>28</v>
      </c>
      <c r="G67" s="18"/>
      <c r="H67" s="18"/>
      <c r="I67" s="18"/>
      <c r="J67" s="18"/>
      <c r="K67" s="20"/>
    </row>
    <row r="68" spans="1:11" x14ac:dyDescent="0.25">
      <c r="A68" s="71"/>
      <c r="B68" s="65" t="s">
        <v>68</v>
      </c>
      <c r="C68" s="44"/>
      <c r="D68" s="44"/>
      <c r="E68" s="18" t="s">
        <v>70</v>
      </c>
      <c r="F68" s="44"/>
      <c r="G68" s="44"/>
      <c r="H68" s="44"/>
      <c r="I68" s="45">
        <f>E67*I58</f>
        <v>0</v>
      </c>
      <c r="J68" s="18" t="s">
        <v>2</v>
      </c>
      <c r="K68" s="67"/>
    </row>
    <row r="69" spans="1:11" x14ac:dyDescent="0.25">
      <c r="A69" s="71"/>
      <c r="B69" s="65" t="s">
        <v>59</v>
      </c>
      <c r="C69" s="44"/>
      <c r="D69" s="44"/>
      <c r="E69" s="18" t="s">
        <v>70</v>
      </c>
      <c r="F69" s="44"/>
      <c r="G69" s="44"/>
      <c r="H69" s="44"/>
      <c r="I69" s="44"/>
      <c r="J69" s="44"/>
      <c r="K69" s="20"/>
    </row>
    <row r="70" spans="1:11" ht="15.75" thickBot="1" x14ac:dyDescent="0.3">
      <c r="A70" s="72"/>
      <c r="B70" s="36"/>
      <c r="C70" s="36"/>
      <c r="D70" s="36"/>
      <c r="E70" s="36"/>
      <c r="F70" s="36"/>
      <c r="G70" s="36"/>
      <c r="H70" s="36"/>
      <c r="I70" s="36"/>
      <c r="J70" s="36"/>
      <c r="K70" s="37"/>
    </row>
    <row r="71" spans="1:11" ht="25.5" customHeight="1" x14ac:dyDescent="0.25">
      <c r="A71" s="73" t="s">
        <v>85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</row>
  </sheetData>
  <sheetProtection algorithmName="SHA-512" hashValue="jq8jQ55+QNtPLXA+s0xSMZo5p73/psDm1G01ezygwF0/AK6wFskww9cg0d8aQy6PPcPBZQAVPbFhpPRMHufkjg==" saltValue="wbNbp+Qgq2Avibfl0s7ZJw==" spinCount="100000" sheet="1" objects="1" scenarios="1"/>
  <mergeCells count="1">
    <mergeCell ref="A71:K71"/>
  </mergeCells>
  <conditionalFormatting sqref="I68">
    <cfRule type="expression" dxfId="3" priority="7">
      <formula>I68&gt;0</formula>
    </cfRule>
    <cfRule type="expression" dxfId="2" priority="8">
      <formula>I68&lt;0</formula>
    </cfRule>
  </conditionalFormatting>
  <conditionalFormatting sqref="I58">
    <cfRule type="expression" dxfId="1" priority="3">
      <formula>I58&gt;0</formula>
    </cfRule>
    <cfRule type="expression" dxfId="0" priority="4">
      <formula>I58&lt;0</formula>
    </cfRule>
  </conditionalFormatting>
  <printOptions horizontalCentered="1"/>
  <pageMargins left="0.39370078740157483" right="0.59055118110236227" top="0.58583333333333332" bottom="0.59055118110236227" header="0.31496062992125984" footer="0.31496062992125984"/>
  <pageSetup paperSize="9" scale="74" orientation="portrait" r:id="rId1"/>
  <headerFooter>
    <oddHeader>&amp;C&amp;"-,Fett"&amp;14 &amp;K0070C01% Regelung Firmenwagen - Berechnung für USt.-befreite Unternehmer
&lt; (Leasing) &gt;</oddHeader>
    <oddFooter>&amp;L&amp;A&amp;RAusdruck vom:  &amp;D  /  &amp;T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4:E23"/>
  <sheetViews>
    <sheetView showGridLines="0" zoomScaleNormal="100" workbookViewId="0"/>
  </sheetViews>
  <sheetFormatPr baseColWidth="10" defaultRowHeight="15" x14ac:dyDescent="0.25"/>
  <cols>
    <col min="1" max="1" width="39" bestFit="1" customWidth="1"/>
    <col min="2" max="2" width="1.5703125" customWidth="1"/>
    <col min="4" max="4" width="3.7109375" bestFit="1" customWidth="1"/>
    <col min="5" max="5" width="2.42578125" customWidth="1"/>
  </cols>
  <sheetData>
    <row r="4" spans="1:5" ht="15.75" thickBot="1" x14ac:dyDescent="0.3"/>
    <row r="5" spans="1:5" ht="17.25" x14ac:dyDescent="0.25">
      <c r="A5" s="56" t="s">
        <v>80</v>
      </c>
      <c r="B5" s="1"/>
      <c r="C5" s="1"/>
      <c r="D5" s="1"/>
      <c r="E5" s="2"/>
    </row>
    <row r="6" spans="1:5" x14ac:dyDescent="0.25">
      <c r="A6" s="3"/>
      <c r="B6" s="4"/>
      <c r="C6" s="4"/>
      <c r="D6" s="4"/>
      <c r="E6" s="5"/>
    </row>
    <row r="7" spans="1:5" x14ac:dyDescent="0.25">
      <c r="A7" s="57" t="s">
        <v>77</v>
      </c>
      <c r="B7" s="4"/>
      <c r="C7" s="19"/>
      <c r="D7" s="4" t="s">
        <v>3</v>
      </c>
      <c r="E7" s="5"/>
    </row>
    <row r="8" spans="1:5" x14ac:dyDescent="0.25">
      <c r="A8" s="57" t="s">
        <v>78</v>
      </c>
      <c r="B8" s="4"/>
      <c r="C8" s="53"/>
      <c r="D8" s="4" t="s">
        <v>76</v>
      </c>
      <c r="E8" s="5"/>
    </row>
    <row r="9" spans="1:5" x14ac:dyDescent="0.25">
      <c r="A9" s="57" t="s">
        <v>81</v>
      </c>
      <c r="B9" s="4"/>
      <c r="C9" s="42">
        <f>+C7*C8/100</f>
        <v>0</v>
      </c>
      <c r="D9" s="4" t="s">
        <v>76</v>
      </c>
      <c r="E9" s="5"/>
    </row>
    <row r="10" spans="1:5" x14ac:dyDescent="0.25">
      <c r="A10" s="57" t="s">
        <v>79</v>
      </c>
      <c r="B10" s="4"/>
      <c r="C10" s="54"/>
      <c r="D10" s="4" t="s">
        <v>2</v>
      </c>
      <c r="E10" s="5"/>
    </row>
    <row r="11" spans="1:5" x14ac:dyDescent="0.25">
      <c r="A11" s="57"/>
      <c r="B11" s="4"/>
      <c r="C11" s="6"/>
      <c r="D11" s="4"/>
      <c r="E11" s="5"/>
    </row>
    <row r="12" spans="1:5" x14ac:dyDescent="0.25">
      <c r="A12" s="57" t="s">
        <v>82</v>
      </c>
      <c r="B12" s="4"/>
      <c r="C12" s="42">
        <f>+C9*C10</f>
        <v>0</v>
      </c>
      <c r="D12" s="4" t="s">
        <v>2</v>
      </c>
      <c r="E12" s="5"/>
    </row>
    <row r="13" spans="1:5" ht="15.75" thickBot="1" x14ac:dyDescent="0.3">
      <c r="A13" s="7"/>
      <c r="B13" s="8"/>
      <c r="C13" s="8"/>
      <c r="D13" s="8"/>
      <c r="E13" s="9"/>
    </row>
    <row r="23" spans="1:5" ht="36" customHeight="1" x14ac:dyDescent="0.25">
      <c r="A23" s="74" t="s">
        <v>85</v>
      </c>
      <c r="B23" s="74"/>
      <c r="C23" s="74"/>
      <c r="D23" s="74"/>
      <c r="E23" s="74"/>
    </row>
  </sheetData>
  <sheetProtection algorithmName="SHA-512" hashValue="c7aiGQ9bJwtJ8IjIDU1xe72Gua+nKYq5fG5Ai05haZz4NW+QAa0eib++kc/LnVwrf8qw8IsamNlWGToJ8AV82w==" saltValue="cFTtdorLK2qy0+1Z/qfuFA==" spinCount="100000" sheet="1" objects="1" scenarios="1"/>
  <mergeCells count="1">
    <mergeCell ref="A23:E23"/>
  </mergeCells>
  <pageMargins left="0.59055118110236227" right="0.59055118110236227" top="0.48958333333333331" bottom="0.78740157480314965" header="0.31496062992125984" footer="0.31496062992125984"/>
  <pageSetup paperSize="9" orientation="portrait" r:id="rId1"/>
  <headerFooter>
    <oddHeader>&amp;C&amp;"-,Fett"&amp;K0070C0Berechnungstool
&lt; Kraftstoffkosten &gt;</oddHeader>
    <oddFooter>&amp;L&amp;A&amp;RAusdruck vom: &amp;D  /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Kauf Finanzierung (USt-pflt.)</vt:lpstr>
      <vt:lpstr>Leasing (USt-pflt.)</vt:lpstr>
      <vt:lpstr>Kauf Finanzierung (USt-befreit)</vt:lpstr>
      <vt:lpstr>Leasing (USt-befreit)</vt:lpstr>
      <vt:lpstr>Berechnung Kraftstoffkosten</vt:lpstr>
      <vt:lpstr>'Berechnung Kraftstoffkosten'!Druckbereich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Achim Wittich</dc:creator>
  <cp:lastModifiedBy>Achim Wittich</cp:lastModifiedBy>
  <cp:lastPrinted>2019-06-05T10:59:18Z</cp:lastPrinted>
  <dcterms:created xsi:type="dcterms:W3CDTF">2019-03-26T14:40:17Z</dcterms:created>
  <dcterms:modified xsi:type="dcterms:W3CDTF">2019-07-11T12:24:56Z</dcterms:modified>
</cp:coreProperties>
</file>